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EstaPasta_de_trabalho" defaultThemeVersion="124226"/>
  <bookViews>
    <workbookView xWindow="480" yWindow="45" windowWidth="12120" windowHeight="7320" tabRatio="887"/>
  </bookViews>
  <sheets>
    <sheet name="Início" sheetId="26" r:id="rId1"/>
    <sheet name="Lista Datas" sheetId="78" r:id="rId2"/>
    <sheet name="Matematicas 1" sheetId="79" r:id="rId3"/>
    <sheet name="Matematicas 1R" sheetId="83" r:id="rId4"/>
    <sheet name="Dia Mes Ano 1" sheetId="81" r:id="rId5"/>
    <sheet name="Dia Mes Ano 1R" sheetId="82" r:id="rId6"/>
    <sheet name="Ano 1" sheetId="58" r:id="rId7"/>
    <sheet name="Ano 1R" sheetId="52" r:id="rId8"/>
    <sheet name="DiaTrabalhoTotal 1" sheetId="69" r:id="rId9"/>
    <sheet name="DiaTrabalhoTotal 1R" sheetId="65" r:id="rId10"/>
    <sheet name="DiaTrabalho 1" sheetId="70" r:id="rId11"/>
    <sheet name="DiaTrabalho 1R" sheetId="67" r:id="rId12"/>
    <sheet name="Diversos 1" sheetId="72" r:id="rId13"/>
    <sheet name="Diversos 1R" sheetId="73" r:id="rId14"/>
    <sheet name="Diversos 2" sheetId="71" r:id="rId15"/>
    <sheet name="Diversos 2R" sheetId="74" r:id="rId16"/>
    <sheet name="Diversos 3" sheetId="75" r:id="rId17"/>
    <sheet name="Diversos 3R" sheetId="76" r:id="rId18"/>
  </sheets>
  <calcPr calcId="145621"/>
</workbook>
</file>

<file path=xl/calcChain.xml><?xml version="1.0" encoding="utf-8"?>
<calcChain xmlns="http://schemas.openxmlformats.org/spreadsheetml/2006/main">
  <c r="C7" i="83" l="1"/>
  <c r="C6" i="83"/>
  <c r="C3" i="83"/>
  <c r="C2" i="83"/>
  <c r="B7" i="83"/>
  <c r="B2" i="82" l="1"/>
  <c r="B3" i="82"/>
  <c r="B4" i="82"/>
  <c r="B5" i="82"/>
  <c r="B7" i="79"/>
  <c r="B4" i="78" l="1"/>
  <c r="D12" i="78"/>
  <c r="D11" i="78"/>
  <c r="D10" i="78"/>
  <c r="D9" i="78"/>
  <c r="D6" i="78"/>
  <c r="D5" i="78"/>
  <c r="D2" i="78"/>
  <c r="N12" i="78"/>
  <c r="N11" i="78"/>
  <c r="N10" i="78"/>
  <c r="N9" i="78"/>
  <c r="N8" i="78"/>
  <c r="N7" i="78"/>
  <c r="N6" i="78"/>
  <c r="N5" i="78"/>
  <c r="N4" i="78"/>
  <c r="N3" i="78"/>
  <c r="B12" i="78"/>
  <c r="B11" i="78"/>
  <c r="B10" i="78"/>
  <c r="B9" i="78"/>
  <c r="D8" i="78"/>
  <c r="B8" i="78"/>
  <c r="D7" i="78"/>
  <c r="B7" i="78"/>
  <c r="B6" i="78"/>
  <c r="B5" i="78"/>
  <c r="L4" i="78"/>
  <c r="L5" i="78" s="1"/>
  <c r="L6" i="78" s="1"/>
  <c r="L7" i="78" s="1"/>
  <c r="L8" i="78" s="1"/>
  <c r="L9" i="78" s="1"/>
  <c r="L10" i="78" s="1"/>
  <c r="L11" i="78" s="1"/>
  <c r="L12" i="78" s="1"/>
  <c r="D4" i="78"/>
  <c r="B2" i="78"/>
  <c r="A13" i="78" l="1"/>
  <c r="D11" i="67"/>
  <c r="D10" i="67"/>
  <c r="D9" i="67"/>
  <c r="D10" i="58"/>
  <c r="D11" i="58"/>
  <c r="D12" i="58"/>
  <c r="D13" i="58"/>
  <c r="D14" i="58"/>
  <c r="E10" i="58" s="1"/>
  <c r="F10" i="58" s="1"/>
  <c r="D9" i="58"/>
  <c r="E13" i="58" l="1"/>
  <c r="F13" i="58" s="1"/>
  <c r="E11" i="58"/>
  <c r="F11" i="58" s="1"/>
  <c r="E9" i="58"/>
  <c r="F9" i="58" s="1"/>
  <c r="E12" i="58"/>
  <c r="F12" i="58" s="1"/>
  <c r="H20" i="76"/>
  <c r="H19" i="76"/>
  <c r="H18" i="76"/>
  <c r="H17" i="76"/>
  <c r="H16" i="76"/>
  <c r="H15" i="76"/>
  <c r="H14" i="76"/>
  <c r="H13" i="76"/>
  <c r="H12" i="76"/>
  <c r="F23" i="76" s="1"/>
  <c r="E20" i="76"/>
  <c r="E19" i="76"/>
  <c r="E18" i="76"/>
  <c r="F7" i="76" s="1"/>
  <c r="F8" i="76" s="1"/>
  <c r="E17" i="76"/>
  <c r="E16" i="76"/>
  <c r="E15" i="76"/>
  <c r="E14" i="76"/>
  <c r="E13" i="76"/>
  <c r="E12" i="76"/>
  <c r="E15" i="74"/>
  <c r="E16" i="74"/>
  <c r="E14" i="74"/>
  <c r="E13" i="74"/>
  <c r="E12" i="74"/>
  <c r="E10" i="74"/>
  <c r="E18" i="74" s="1"/>
  <c r="C19" i="73"/>
  <c r="C18" i="73"/>
  <c r="C11" i="73"/>
  <c r="C10" i="73"/>
  <c r="C9" i="73"/>
  <c r="D10" i="65"/>
  <c r="D11" i="65"/>
  <c r="D9" i="65"/>
  <c r="D14" i="52"/>
  <c r="E10" i="52"/>
  <c r="F10" i="52" s="1"/>
  <c r="D13" i="52"/>
  <c r="D12" i="52"/>
  <c r="D11" i="52"/>
  <c r="D10" i="52"/>
  <c r="D9" i="52"/>
  <c r="E13" i="52"/>
  <c r="F13" i="52" s="1"/>
  <c r="E12" i="52"/>
  <c r="F12" i="52" s="1"/>
  <c r="E11" i="52"/>
  <c r="F11" i="52" s="1"/>
  <c r="E9" i="52"/>
  <c r="F9" i="52" s="1"/>
  <c r="C14" i="73" l="1"/>
  <c r="E17" i="74"/>
  <c r="E19" i="74"/>
</calcChain>
</file>

<file path=xl/sharedStrings.xml><?xml version="1.0" encoding="utf-8"?>
<sst xmlns="http://schemas.openxmlformats.org/spreadsheetml/2006/main" count="249" uniqueCount="118">
  <si>
    <t>Roberto Brazileiro Paixão (brazileiro@valorintelectual.com.br)</t>
  </si>
  <si>
    <t>Este aplicativo consiste em ferramenta auxiliar do livro e apresenta uma série de exercícios</t>
  </si>
  <si>
    <t>para a fixação da aprendizagem. Seu conteúdo está estruturado sob a forma de atividades</t>
  </si>
  <si>
    <t>Bom trabalho e muito sucesso!</t>
  </si>
  <si>
    <t>Sérgio</t>
  </si>
  <si>
    <t>Pedro</t>
  </si>
  <si>
    <t>Funcionário</t>
  </si>
  <si>
    <t>Admissão</t>
  </si>
  <si>
    <t>Ano</t>
  </si>
  <si>
    <t>Dif_Ano</t>
  </si>
  <si>
    <t>Prêmio</t>
  </si>
  <si>
    <t>Thiago</t>
  </si>
  <si>
    <t>André</t>
  </si>
  <si>
    <t>Ângela</t>
  </si>
  <si>
    <t>Hoje</t>
  </si>
  <si>
    <t xml:space="preserve"> -------</t>
  </si>
  <si>
    <t>Um analista financeiro americano precisa calcular qual a taxa de furos efetiva ao dia útil de um determinado título brasileiro. Mas para isso ele precisa saber quantos dias úteis existem entre as datas abaixo.</t>
  </si>
  <si>
    <t>Lançamento</t>
  </si>
  <si>
    <t>Vencimento</t>
  </si>
  <si>
    <t>Dias úteis</t>
  </si>
  <si>
    <t>Lista de feriados:</t>
  </si>
  <si>
    <t>Janeiro</t>
  </si>
  <si>
    <t>Fevereiro</t>
  </si>
  <si>
    <t>Abril</t>
  </si>
  <si>
    <t>Maio</t>
  </si>
  <si>
    <t>Junho</t>
  </si>
  <si>
    <t>Setembro</t>
  </si>
  <si>
    <t>Outubro</t>
  </si>
  <si>
    <t>Novembro</t>
  </si>
  <si>
    <t>Dezembro</t>
  </si>
  <si>
    <t>Duração</t>
  </si>
  <si>
    <t>Excel Aplicado à Gestão Empresarial</t>
  </si>
  <si>
    <t>A tabela apresentada a seguir apresenta as datas de admissão de um grupo de funcionários da Lâmbda Transportes Ltda. Sabe-se que a empresa fornece um prêmio igual a $100,00 para cada ano novo comemorado na condição de funcionário da empresa. Calcule quanto cada empregado já recebeu (em valores atuais).</t>
  </si>
  <si>
    <t>obter o que se deseja saber nas células em verde.</t>
  </si>
  <si>
    <t>Que dia é hoje?</t>
  </si>
  <si>
    <t>anos</t>
  </si>
  <si>
    <t>Para as datas digitadas nas células amarelas a seguir, insira funções que permitam</t>
  </si>
  <si>
    <t>O dia do seu nascimento é :</t>
  </si>
  <si>
    <t>O dia da semana do seu nascimento é :</t>
  </si>
  <si>
    <t>O número do mês do seu nascimento é :</t>
  </si>
  <si>
    <t>O nome do seu mês do seu nascimento é :</t>
  </si>
  <si>
    <t>O ano do seu nascimento é :</t>
  </si>
  <si>
    <t>dias</t>
  </si>
  <si>
    <t>Sua idade em dias completos é igual a :</t>
  </si>
  <si>
    <t>Sua idade em anos completos é igual a :</t>
  </si>
  <si>
    <t>Seu próximo aniversário será em :</t>
  </si>
  <si>
    <t>Para a data inserida na célula amarela a seguir, insira funções que permitam obter</t>
  </si>
  <si>
    <t>o que se quer nas células verdes.</t>
  </si>
  <si>
    <t>Data:</t>
  </si>
  <si>
    <t>Dia da data =</t>
  </si>
  <si>
    <t>Mês da data =</t>
  </si>
  <si>
    <t>Ano da data =</t>
  </si>
  <si>
    <t>Usando a função =TEXTO(), insira funções que permitam obter o que se deseja.</t>
  </si>
  <si>
    <t>Nome do mês da data =</t>
  </si>
  <si>
    <t>Qual a sua data de nascimento?</t>
  </si>
  <si>
    <t>(use uma função do Excel que capture a data do sistema)</t>
  </si>
  <si>
    <t>A relação a seguir traz uma série de gastos planejados para a Calango Manco Comercial.</t>
  </si>
  <si>
    <t>Data</t>
  </si>
  <si>
    <t>Gastos previstos</t>
  </si>
  <si>
    <t>Fornecedor</t>
  </si>
  <si>
    <t>Valor</t>
  </si>
  <si>
    <t>Alfa</t>
  </si>
  <si>
    <t>Gama</t>
  </si>
  <si>
    <t>Beta</t>
  </si>
  <si>
    <t>Epslon</t>
  </si>
  <si>
    <t>Mês/Ano</t>
  </si>
  <si>
    <t>Mês/ano</t>
  </si>
  <si>
    <t>Insira função que permita obter os gastos previstos para o mês/ano solicitado.</t>
  </si>
  <si>
    <t>Adriano Leal Bruni (albruni@minhasaulas.com.br)</t>
  </si>
  <si>
    <t>Qual o prazo médio ponderado dos títulos apresentados anteriormente, considerando hoje 2/1/2011?</t>
  </si>
  <si>
    <t>Dias</t>
  </si>
  <si>
    <t>Calcule as datas de vencimento dos títulos com data de emissão e duração (em dias úteis) discriminados abaixo.</t>
  </si>
  <si>
    <t>O dia da semana (em texto) do seu nascimento é :</t>
  </si>
  <si>
    <t>Nome do dia da semana da data =</t>
  </si>
  <si>
    <t>Quando será o primeiro dia 05 do mês subsequente a data informada?</t>
  </si>
  <si>
    <t xml:space="preserve"> Use a função da categoria MATEMÁTICA =SomaSe()</t>
  </si>
  <si>
    <t xml:space="preserve"> Use as funções da categoria MATEMÁTICA =SomarProduto e =Soma</t>
  </si>
  <si>
    <t>que podem ser executadas sequencialmente. As respostas correspondem às planilhas</t>
  </si>
  <si>
    <t>indicadas com "R".</t>
  </si>
  <si>
    <t>Use a função Se</t>
  </si>
  <si>
    <t>Sua resposta aqui!</t>
  </si>
  <si>
    <t>Pergunta</t>
  </si>
  <si>
    <t>Insira função que apresente a data do ano 2013, mês 10 e dia 09.</t>
  </si>
  <si>
    <t xml:space="preserve"> =A3-A2</t>
  </si>
  <si>
    <t xml:space="preserve"> =ANO(A7)</t>
  </si>
  <si>
    <t xml:space="preserve"> =MÊS(A8)</t>
  </si>
  <si>
    <t xml:space="preserve"> =DIA(A9)</t>
  </si>
  <si>
    <t xml:space="preserve"> =DIA.DA.SEMANA(A11;1)</t>
  </si>
  <si>
    <t xml:space="preserve"> =DIA.DA.SEMANA(A12;2)</t>
  </si>
  <si>
    <t>Funções de datas (Cap. 9)</t>
  </si>
  <si>
    <t xml:space="preserve"> =A4-A2</t>
  </si>
  <si>
    <t xml:space="preserve"> =A5+85</t>
  </si>
  <si>
    <t xml:space="preserve"> =A6-58</t>
  </si>
  <si>
    <t>Data final</t>
  </si>
  <si>
    <t>Prazo</t>
  </si>
  <si>
    <t>Inicio</t>
  </si>
  <si>
    <t>Final</t>
  </si>
  <si>
    <t>Mês</t>
  </si>
  <si>
    <t>Dia</t>
  </si>
  <si>
    <t>Dia da semana</t>
  </si>
  <si>
    <t>Quantos dias existem entre as duas datas da esquerda</t>
  </si>
  <si>
    <t>Quantos dias existem entre a primeira data da esquerda da atividade anterior e a data da esquerda aqui apresentada?</t>
  </si>
  <si>
    <t>Uma operação teve início na data da esquerda e prazo igual a 85 dias. Quando será o seu resgate?</t>
  </si>
  <si>
    <t>Uma operação finalizou na data da esquerda após ter durado 58 dias. Quando foi o seu início?</t>
  </si>
  <si>
    <t>Qual o ano da data da esquerda?</t>
  </si>
  <si>
    <t>Qual o mês da data da esquerda?</t>
  </si>
  <si>
    <t>Qual o dia da data da esquerda?</t>
  </si>
  <si>
    <t>Qual o dia da semana da data da esquerda, assumindo 1 = domingo?</t>
  </si>
  <si>
    <t>Qual o dia da semana da data da esquerda, assumindo 1 = segunda?</t>
  </si>
  <si>
    <t>Calcule o prazo das operações em dias.</t>
  </si>
  <si>
    <t>Prazo (dias)</t>
  </si>
  <si>
    <t>Projete as datas finais das operações.</t>
  </si>
  <si>
    <t>Para a data na célula verde obtenha</t>
  </si>
  <si>
    <t>o dia da semana (dom = 1), o dia,</t>
  </si>
  <si>
    <t>o mês e o ano.</t>
  </si>
  <si>
    <t>Observação: a função =TEXTO(), da categoria texto, contém importantes recursos</t>
  </si>
  <si>
    <t>para operações com datas no Excel.</t>
  </si>
  <si>
    <t xml:space="preserve"> =DATA(2013;10;9)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</si>
</sst>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(* #,##0.00_);_(* \(#,##0.00\);_(* &quot;-&quot;??_);_(@_)"/>
    <numFmt numFmtId="165" formatCode="0.0000"/>
    <numFmt numFmtId="166" formatCode="_([$€-2]* #,##0.00_);_([$€-2]* \(#,##0.00\);_([$€-2]* &quot;-&quot;??_)"/>
    <numFmt numFmtId="168" formatCode="_(* #,##0_);_(* \(#,##0\);_(* &quot;-&quot;??_);_(@_)"/>
  </numFmts>
  <fonts count="3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20"/>
      <color indexed="9"/>
      <name val="Arial"/>
      <family val="2"/>
    </font>
    <font>
      <i/>
      <sz val="10"/>
      <color indexed="12"/>
      <name val="Arial"/>
      <family val="2"/>
    </font>
    <font>
      <b/>
      <i/>
      <sz val="14"/>
      <color indexed="18"/>
      <name val="Arial"/>
      <family val="2"/>
    </font>
    <font>
      <b/>
      <i/>
      <u/>
      <sz val="18"/>
      <color indexed="12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i/>
      <sz val="12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18"/>
      <color rgb="FF002060"/>
      <name val="Arial"/>
      <family val="2"/>
    </font>
    <font>
      <b/>
      <sz val="9"/>
      <color theme="3" tint="-0.249977111117893"/>
      <name val="Arial"/>
      <family val="2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sz val="10"/>
      <color theme="5" tint="-0.249977111117893"/>
      <name val="Arial"/>
      <family val="2"/>
    </font>
    <font>
      <b/>
      <i/>
      <sz val="11"/>
      <color rgb="FFFF0000"/>
      <name val="Calibri"/>
      <family val="2"/>
      <scheme val="minor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24"/>
      <color rgb="FFC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55"/>
      </left>
      <right/>
      <top style="thick">
        <color indexed="55"/>
      </top>
      <bottom/>
      <diagonal/>
    </border>
    <border>
      <left/>
      <right/>
      <top style="thick">
        <color indexed="55"/>
      </top>
      <bottom/>
      <diagonal/>
    </border>
    <border>
      <left/>
      <right style="thick">
        <color indexed="55"/>
      </right>
      <top style="thick">
        <color indexed="55"/>
      </top>
      <bottom/>
      <diagonal/>
    </border>
    <border>
      <left style="thick">
        <color indexed="55"/>
      </left>
      <right/>
      <top/>
      <bottom/>
      <diagonal/>
    </border>
    <border>
      <left/>
      <right style="thick">
        <color indexed="55"/>
      </right>
      <top/>
      <bottom/>
      <diagonal/>
    </border>
    <border>
      <left style="thick">
        <color indexed="55"/>
      </left>
      <right/>
      <top/>
      <bottom style="thick">
        <color indexed="55"/>
      </bottom>
      <diagonal/>
    </border>
    <border>
      <left/>
      <right/>
      <top/>
      <bottom style="thick">
        <color indexed="55"/>
      </bottom>
      <diagonal/>
    </border>
    <border>
      <left/>
      <right style="thick">
        <color indexed="55"/>
      </right>
      <top/>
      <bottom style="thick">
        <color indexed="55"/>
      </bottom>
      <diagonal/>
    </border>
    <border>
      <left style="medium">
        <color indexed="22"/>
      </left>
      <right/>
      <top style="medium">
        <color indexed="22"/>
      </top>
      <bottom style="medium">
        <color indexed="22"/>
      </bottom>
      <diagonal/>
    </border>
    <border>
      <left/>
      <right/>
      <top style="medium">
        <color indexed="22"/>
      </top>
      <bottom style="medium">
        <color indexed="22"/>
      </bottom>
      <diagonal/>
    </border>
    <border>
      <left/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3">
    <xf numFmtId="0" fontId="0" fillId="0" borderId="0"/>
    <xf numFmtId="166" fontId="6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165" fontId="20" fillId="0" borderId="0" applyFont="0" applyFill="0" applyBorder="0" applyAlignment="0" applyProtection="0"/>
    <xf numFmtId="0" fontId="21" fillId="0" borderId="0"/>
    <xf numFmtId="0" fontId="14" fillId="0" borderId="0"/>
    <xf numFmtId="0" fontId="22" fillId="0" borderId="0"/>
    <xf numFmtId="164" fontId="14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5" fillId="0" borderId="0"/>
    <xf numFmtId="0" fontId="6" fillId="0" borderId="0"/>
    <xf numFmtId="43" fontId="6" fillId="0" borderId="0" applyFont="0" applyFill="0" applyBorder="0" applyAlignment="0" applyProtection="0"/>
    <xf numFmtId="0" fontId="4" fillId="0" borderId="0"/>
  </cellStyleXfs>
  <cellXfs count="123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Border="1"/>
    <xf numFmtId="0" fontId="0" fillId="2" borderId="0" xfId="0" applyFill="1"/>
    <xf numFmtId="0" fontId="0" fillId="2" borderId="0" xfId="0" applyFill="1" applyBorder="1"/>
    <xf numFmtId="0" fontId="13" fillId="2" borderId="0" xfId="0" applyFont="1" applyFill="1" applyBorder="1"/>
    <xf numFmtId="0" fontId="12" fillId="2" borderId="0" xfId="0" quotePrefix="1" applyFont="1" applyFill="1" applyBorder="1"/>
    <xf numFmtId="0" fontId="9" fillId="2" borderId="0" xfId="0" applyFont="1" applyFill="1" applyBorder="1"/>
    <xf numFmtId="0" fontId="11" fillId="0" borderId="0" xfId="0" applyFont="1" applyFill="1" applyBorder="1"/>
    <xf numFmtId="0" fontId="0" fillId="2" borderId="2" xfId="0" applyFill="1" applyBorder="1"/>
    <xf numFmtId="0" fontId="0" fillId="2" borderId="3" xfId="0" applyFill="1" applyBorder="1"/>
    <xf numFmtId="0" fontId="0" fillId="0" borderId="3" xfId="0" applyBorder="1"/>
    <xf numFmtId="0" fontId="0" fillId="0" borderId="4" xfId="0" applyBorder="1"/>
    <xf numFmtId="0" fontId="0" fillId="2" borderId="5" xfId="0" applyFill="1" applyBorder="1"/>
    <xf numFmtId="0" fontId="0" fillId="0" borderId="6" xfId="0" applyBorder="1"/>
    <xf numFmtId="0" fontId="0" fillId="2" borderId="7" xfId="0" applyFill="1" applyBorder="1"/>
    <xf numFmtId="0" fontId="0" fillId="2" borderId="8" xfId="0" applyFill="1" applyBorder="1"/>
    <xf numFmtId="0" fontId="0" fillId="0" borderId="8" xfId="0" applyBorder="1"/>
    <xf numFmtId="0" fontId="0" fillId="0" borderId="9" xfId="0" applyBorder="1"/>
    <xf numFmtId="0" fontId="15" fillId="2" borderId="0" xfId="2" applyFont="1" applyFill="1" applyBorder="1" applyAlignment="1" applyProtection="1"/>
    <xf numFmtId="0" fontId="8" fillId="2" borderId="0" xfId="2" applyFill="1" applyBorder="1" applyAlignment="1" applyProtection="1"/>
    <xf numFmtId="0" fontId="16" fillId="2" borderId="0" xfId="0" applyFont="1" applyFill="1" applyBorder="1" applyAlignment="1">
      <alignment horizontal="left"/>
    </xf>
    <xf numFmtId="0" fontId="24" fillId="2" borderId="0" xfId="0" applyFont="1" applyFill="1" applyBorder="1"/>
    <xf numFmtId="0" fontId="25" fillId="0" borderId="0" xfId="0" applyFont="1" applyBorder="1"/>
    <xf numFmtId="0" fontId="9" fillId="2" borderId="0" xfId="5" applyFont="1" applyFill="1" applyBorder="1"/>
    <xf numFmtId="0" fontId="14" fillId="0" borderId="0" xfId="5"/>
    <xf numFmtId="0" fontId="16" fillId="2" borderId="0" xfId="5" applyFont="1" applyFill="1" applyBorder="1" applyAlignment="1">
      <alignment horizontal="left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center"/>
    </xf>
    <xf numFmtId="0" fontId="17" fillId="0" borderId="1" xfId="0" applyFont="1" applyBorder="1" applyAlignment="1">
      <alignment horizontal="center"/>
    </xf>
    <xf numFmtId="4" fontId="17" fillId="0" borderId="1" xfId="0" applyNumberFormat="1" applyFont="1" applyBorder="1" applyAlignment="1">
      <alignment horizontal="center"/>
    </xf>
    <xf numFmtId="14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center"/>
    </xf>
    <xf numFmtId="14" fontId="17" fillId="0" borderId="1" xfId="0" applyNumberFormat="1" applyFont="1" applyBorder="1" applyAlignment="1">
      <alignment horizontal="center"/>
    </xf>
    <xf numFmtId="1" fontId="17" fillId="0" borderId="1" xfId="0" applyNumberFormat="1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4" fontId="14" fillId="0" borderId="1" xfId="0" applyNumberFormat="1" applyFont="1" applyBorder="1" applyAlignment="1">
      <alignment horizontal="center"/>
    </xf>
    <xf numFmtId="14" fontId="14" fillId="0" borderId="1" xfId="0" applyNumberFormat="1" applyFont="1" applyBorder="1" applyAlignment="1">
      <alignment horizontal="center"/>
    </xf>
    <xf numFmtId="14" fontId="22" fillId="4" borderId="1" xfId="6" applyNumberFormat="1" applyFont="1" applyFill="1" applyBorder="1"/>
    <xf numFmtId="0" fontId="0" fillId="5" borderId="0" xfId="0" applyFill="1"/>
    <xf numFmtId="0" fontId="22" fillId="0" borderId="0" xfId="6" applyFont="1"/>
    <xf numFmtId="0" fontId="22" fillId="0" borderId="0" xfId="6" applyFont="1" applyAlignment="1">
      <alignment horizontal="right"/>
    </xf>
    <xf numFmtId="0" fontId="22" fillId="6" borderId="1" xfId="6" applyFont="1" applyFill="1" applyBorder="1"/>
    <xf numFmtId="0" fontId="26" fillId="5" borderId="0" xfId="0" applyFont="1" applyFill="1"/>
    <xf numFmtId="0" fontId="27" fillId="5" borderId="0" xfId="5" applyFont="1" applyFill="1" applyBorder="1" applyAlignment="1">
      <alignment horizontal="left"/>
    </xf>
    <xf numFmtId="0" fontId="26" fillId="0" borderId="0" xfId="0" applyFont="1"/>
    <xf numFmtId="0" fontId="26" fillId="0" borderId="0" xfId="0" applyFont="1" applyAlignment="1">
      <alignment horizontal="right"/>
    </xf>
    <xf numFmtId="0" fontId="26" fillId="5" borderId="0" xfId="0" applyFont="1" applyFill="1" applyAlignment="1">
      <alignment horizontal="right"/>
    </xf>
    <xf numFmtId="0" fontId="26" fillId="5" borderId="0" xfId="0" applyFont="1" applyFill="1" applyAlignment="1">
      <alignment horizontal="left"/>
    </xf>
    <xf numFmtId="0" fontId="26" fillId="6" borderId="1" xfId="0" applyFont="1" applyFill="1" applyBorder="1"/>
    <xf numFmtId="14" fontId="26" fillId="4" borderId="1" xfId="0" applyNumberFormat="1" applyFont="1" applyFill="1" applyBorder="1"/>
    <xf numFmtId="14" fontId="26" fillId="6" borderId="1" xfId="0" applyNumberFormat="1" applyFont="1" applyFill="1" applyBorder="1"/>
    <xf numFmtId="14" fontId="22" fillId="6" borderId="1" xfId="6" applyNumberFormat="1" applyFont="1" applyFill="1" applyBorder="1"/>
    <xf numFmtId="0" fontId="28" fillId="0" borderId="0" xfId="0" applyFont="1"/>
    <xf numFmtId="0" fontId="14" fillId="5" borderId="0" xfId="0" applyFont="1" applyFill="1"/>
    <xf numFmtId="0" fontId="14" fillId="5" borderId="0" xfId="0" applyFont="1" applyFill="1" applyAlignment="1">
      <alignment horizontal="right"/>
    </xf>
    <xf numFmtId="0" fontId="14" fillId="5" borderId="1" xfId="0" applyFont="1" applyFill="1" applyBorder="1"/>
    <xf numFmtId="14" fontId="0" fillId="5" borderId="1" xfId="0" applyNumberFormat="1" applyFill="1" applyBorder="1"/>
    <xf numFmtId="14" fontId="14" fillId="5" borderId="1" xfId="0" applyNumberFormat="1" applyFont="1" applyFill="1" applyBorder="1"/>
    <xf numFmtId="164" fontId="18" fillId="5" borderId="1" xfId="8" applyFont="1" applyFill="1" applyBorder="1"/>
    <xf numFmtId="17" fontId="0" fillId="4" borderId="1" xfId="0" applyNumberFormat="1" applyFill="1" applyBorder="1"/>
    <xf numFmtId="164" fontId="18" fillId="6" borderId="1" xfId="8" applyFont="1" applyFill="1" applyBorder="1"/>
    <xf numFmtId="0" fontId="23" fillId="5" borderId="0" xfId="0" applyFont="1" applyFill="1" applyAlignment="1">
      <alignment horizontal="center"/>
    </xf>
    <xf numFmtId="17" fontId="23" fillId="5" borderId="0" xfId="0" applyNumberFormat="1" applyFont="1" applyFill="1" applyAlignment="1">
      <alignment horizontal="center"/>
    </xf>
    <xf numFmtId="164" fontId="19" fillId="6" borderId="1" xfId="8" applyFont="1" applyFill="1" applyBorder="1"/>
    <xf numFmtId="0" fontId="29" fillId="5" borderId="0" xfId="0" applyFont="1" applyFill="1" applyAlignment="1">
      <alignment horizontal="center"/>
    </xf>
    <xf numFmtId="14" fontId="29" fillId="5" borderId="0" xfId="0" applyNumberFormat="1" applyFont="1" applyFill="1" applyAlignment="1">
      <alignment horizontal="center"/>
    </xf>
    <xf numFmtId="164" fontId="29" fillId="5" borderId="0" xfId="8" applyFont="1" applyFill="1" applyAlignment="1">
      <alignment horizontal="center"/>
    </xf>
    <xf numFmtId="0" fontId="26" fillId="6" borderId="1" xfId="0" applyFont="1" applyFill="1" applyBorder="1" applyAlignment="1">
      <alignment horizontal="center"/>
    </xf>
    <xf numFmtId="0" fontId="30" fillId="0" borderId="0" xfId="0" applyFont="1"/>
    <xf numFmtId="0" fontId="6" fillId="5" borderId="0" xfId="0" applyFont="1" applyFill="1"/>
    <xf numFmtId="14" fontId="0" fillId="5" borderId="0" xfId="0" applyNumberFormat="1" applyFill="1"/>
    <xf numFmtId="14" fontId="0" fillId="4" borderId="1" xfId="0" applyNumberFormat="1" applyFill="1" applyBorder="1"/>
    <xf numFmtId="14" fontId="0" fillId="5" borderId="0" xfId="0" applyNumberFormat="1" applyFill="1" applyAlignment="1">
      <alignment horizontal="center"/>
    </xf>
    <xf numFmtId="0" fontId="6" fillId="5" borderId="0" xfId="0" applyFont="1" applyFill="1" applyAlignment="1">
      <alignment horizontal="center"/>
    </xf>
    <xf numFmtId="0" fontId="31" fillId="5" borderId="0" xfId="0" applyFont="1" applyFill="1"/>
    <xf numFmtId="0" fontId="0" fillId="5" borderId="0" xfId="0" applyFill="1" applyAlignment="1">
      <alignment horizontal="center"/>
    </xf>
    <xf numFmtId="164" fontId="0" fillId="6" borderId="1" xfId="8" applyNumberFormat="1" applyFont="1" applyFill="1" applyBorder="1"/>
    <xf numFmtId="0" fontId="6" fillId="2" borderId="0" xfId="0" applyFont="1" applyFill="1" applyBorder="1"/>
    <xf numFmtId="0" fontId="6" fillId="0" borderId="0" xfId="0" applyFont="1"/>
    <xf numFmtId="0" fontId="33" fillId="7" borderId="1" xfId="10" applyFont="1" applyFill="1" applyBorder="1" applyAlignment="1">
      <alignment horizontal="center" vertical="center"/>
    </xf>
    <xf numFmtId="0" fontId="5" fillId="0" borderId="0" xfId="9"/>
    <xf numFmtId="0" fontId="5" fillId="0" borderId="0" xfId="9" applyAlignment="1">
      <alignment wrapText="1"/>
    </xf>
    <xf numFmtId="43" fontId="5" fillId="0" borderId="0" xfId="11" applyFont="1" applyAlignment="1">
      <alignment horizontal="center" vertical="center"/>
    </xf>
    <xf numFmtId="0" fontId="5" fillId="0" borderId="0" xfId="9" applyAlignment="1">
      <alignment horizontal="center" vertical="center"/>
    </xf>
    <xf numFmtId="0" fontId="5" fillId="0" borderId="1" xfId="9" applyFont="1" applyBorder="1" applyAlignment="1">
      <alignment vertical="top" wrapText="1"/>
    </xf>
    <xf numFmtId="0" fontId="5" fillId="8" borderId="1" xfId="9" applyFill="1" applyBorder="1" applyAlignment="1">
      <alignment horizontal="left" vertical="top"/>
    </xf>
    <xf numFmtId="0" fontId="5" fillId="8" borderId="1" xfId="9" applyFont="1" applyFill="1" applyBorder="1" applyAlignment="1">
      <alignment horizontal="left" vertical="top" wrapText="1"/>
    </xf>
    <xf numFmtId="43" fontId="5" fillId="8" borderId="1" xfId="11" applyFont="1" applyFill="1" applyBorder="1" applyAlignment="1">
      <alignment horizontal="center" vertical="center"/>
    </xf>
    <xf numFmtId="0" fontId="5" fillId="8" borderId="1" xfId="9" applyFont="1" applyFill="1" applyBorder="1" applyAlignment="1">
      <alignment horizontal="center" vertical="center"/>
    </xf>
    <xf numFmtId="0" fontId="5" fillId="0" borderId="0" xfId="9" applyAlignment="1">
      <alignment vertical="top" wrapText="1"/>
    </xf>
    <xf numFmtId="14" fontId="5" fillId="0" borderId="1" xfId="9" applyNumberFormat="1" applyBorder="1" applyAlignment="1">
      <alignment horizontal="center" vertical="center"/>
    </xf>
    <xf numFmtId="14" fontId="5" fillId="0" borderId="1" xfId="9" applyNumberFormat="1" applyFont="1" applyFill="1" applyBorder="1" applyAlignment="1">
      <alignment horizontal="center" vertical="center" wrapText="1"/>
    </xf>
    <xf numFmtId="14" fontId="5" fillId="0" borderId="1" xfId="9" applyNumberFormat="1" applyFont="1" applyBorder="1" applyAlignment="1">
      <alignment horizontal="center" vertical="center"/>
    </xf>
    <xf numFmtId="14" fontId="5" fillId="8" borderId="1" xfId="11" applyNumberFormat="1" applyFont="1" applyFill="1" applyBorder="1" applyAlignment="1">
      <alignment horizontal="center" vertical="center"/>
    </xf>
    <xf numFmtId="0" fontId="34" fillId="0" borderId="0" xfId="9" applyFont="1" applyAlignment="1">
      <alignment horizontal="left" vertical="center"/>
    </xf>
    <xf numFmtId="0" fontId="26" fillId="4" borderId="1" xfId="10" applyFont="1" applyFill="1" applyBorder="1" applyAlignment="1">
      <alignment horizontal="center" vertical="center"/>
    </xf>
    <xf numFmtId="0" fontId="6" fillId="0" borderId="0" xfId="10" applyAlignment="1">
      <alignment horizontal="center" vertical="center"/>
    </xf>
    <xf numFmtId="0" fontId="4" fillId="0" borderId="0" xfId="12"/>
    <xf numFmtId="14" fontId="4" fillId="0" borderId="0" xfId="12" applyNumberFormat="1"/>
    <xf numFmtId="22" fontId="4" fillId="0" borderId="0" xfId="12" applyNumberFormat="1"/>
    <xf numFmtId="0" fontId="3" fillId="8" borderId="1" xfId="9" applyFont="1" applyFill="1" applyBorder="1" applyAlignment="1">
      <alignment horizontal="left" vertical="top" wrapText="1"/>
    </xf>
    <xf numFmtId="0" fontId="2" fillId="0" borderId="0" xfId="12" applyFont="1"/>
    <xf numFmtId="14" fontId="4" fillId="4" borderId="0" xfId="12" applyNumberFormat="1" applyFill="1"/>
    <xf numFmtId="14" fontId="4" fillId="9" borderId="0" xfId="12" applyNumberFormat="1" applyFill="1"/>
    <xf numFmtId="0" fontId="31" fillId="2" borderId="0" xfId="0" applyFont="1" applyFill="1" applyBorder="1"/>
    <xf numFmtId="0" fontId="1" fillId="8" borderId="1" xfId="9" applyFont="1" applyFill="1" applyBorder="1" applyAlignment="1">
      <alignment horizontal="center" vertical="center"/>
    </xf>
    <xf numFmtId="0" fontId="10" fillId="3" borderId="10" xfId="0" applyFont="1" applyFill="1" applyBorder="1" applyAlignment="1">
      <alignment horizontal="center"/>
    </xf>
    <xf numFmtId="0" fontId="10" fillId="3" borderId="11" xfId="0" applyFont="1" applyFill="1" applyBorder="1" applyAlignment="1">
      <alignment horizontal="center"/>
    </xf>
    <xf numFmtId="0" fontId="10" fillId="3" borderId="12" xfId="0" applyFont="1" applyFill="1" applyBorder="1" applyAlignment="1">
      <alignment horizontal="center"/>
    </xf>
    <xf numFmtId="0" fontId="32" fillId="7" borderId="15" xfId="9" applyFont="1" applyFill="1" applyBorder="1" applyAlignment="1">
      <alignment horizontal="center" vertical="center" wrapText="1"/>
    </xf>
    <xf numFmtId="0" fontId="32" fillId="7" borderId="16" xfId="9" applyFont="1" applyFill="1" applyBorder="1" applyAlignment="1">
      <alignment horizontal="center" vertical="center" wrapText="1"/>
    </xf>
    <xf numFmtId="0" fontId="35" fillId="7" borderId="13" xfId="9" applyFont="1" applyFill="1" applyBorder="1" applyAlignment="1">
      <alignment horizontal="center" vertical="center" wrapText="1"/>
    </xf>
    <xf numFmtId="0" fontId="35" fillId="7" borderId="17" xfId="9" applyFont="1" applyFill="1" applyBorder="1" applyAlignment="1">
      <alignment horizontal="center" vertical="center" wrapText="1"/>
    </xf>
    <xf numFmtId="0" fontId="35" fillId="7" borderId="14" xfId="9" applyFont="1" applyFill="1" applyBorder="1" applyAlignment="1">
      <alignment horizontal="center" vertical="center" wrapText="1"/>
    </xf>
    <xf numFmtId="0" fontId="5" fillId="0" borderId="18" xfId="9" applyFont="1" applyBorder="1" applyAlignment="1">
      <alignment horizontal="left" vertical="top" wrapText="1"/>
    </xf>
    <xf numFmtId="0" fontId="5" fillId="0" borderId="19" xfId="9" applyFont="1" applyBorder="1" applyAlignment="1">
      <alignment horizontal="left" vertical="top" wrapText="1"/>
    </xf>
    <xf numFmtId="0" fontId="33" fillId="4" borderId="18" xfId="10" applyFont="1" applyFill="1" applyBorder="1" applyAlignment="1">
      <alignment horizontal="center" vertical="center"/>
    </xf>
    <xf numFmtId="0" fontId="33" fillId="4" borderId="19" xfId="10" applyFont="1" applyFill="1" applyBorder="1" applyAlignment="1">
      <alignment horizontal="center" vertical="center"/>
    </xf>
    <xf numFmtId="0" fontId="34" fillId="0" borderId="20" xfId="9" applyFont="1" applyBorder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168" fontId="14" fillId="0" borderId="1" xfId="8" applyNumberFormat="1" applyFont="1" applyBorder="1" applyAlignment="1">
      <alignment horizontal="center"/>
    </xf>
  </cellXfs>
  <cellStyles count="13">
    <cellStyle name="Euro" xfId="1"/>
    <cellStyle name="Hiperlink" xfId="2" builtinId="8"/>
    <cellStyle name="Moeda 2" xfId="3"/>
    <cellStyle name="Normal" xfId="0" builtinId="0"/>
    <cellStyle name="Normal 2" xfId="4"/>
    <cellStyle name="Normal 3" xfId="5"/>
    <cellStyle name="Normal 4" xfId="6"/>
    <cellStyle name="Normal 4 2" xfId="9"/>
    <cellStyle name="Normal 5" xfId="10"/>
    <cellStyle name="Normal 6" xfId="12"/>
    <cellStyle name="Separador de milhares 2" xfId="7"/>
    <cellStyle name="Vírgula" xfId="8" builtinId="3"/>
    <cellStyle name="Vírgula 2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219075</xdr:colOff>
      <xdr:row>4</xdr:row>
      <xdr:rowOff>76200</xdr:rowOff>
    </xdr:from>
    <xdr:to>
      <xdr:col>10</xdr:col>
      <xdr:colOff>590550</xdr:colOff>
      <xdr:row>11</xdr:row>
      <xdr:rowOff>38100</xdr:rowOff>
    </xdr:to>
    <xdr:pic>
      <xdr:nvPicPr>
        <xdr:cNvPr id="5205" name="Imagem 3" descr="Layout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0" y="723900"/>
          <a:ext cx="981075" cy="130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209550</xdr:colOff>
      <xdr:row>6</xdr:row>
      <xdr:rowOff>114301</xdr:rowOff>
    </xdr:from>
    <xdr:to>
      <xdr:col>11</xdr:col>
      <xdr:colOff>447675</xdr:colOff>
      <xdr:row>12</xdr:row>
      <xdr:rowOff>38101</xdr:rowOff>
    </xdr:to>
    <xdr:sp macro="" textlink="">
      <xdr:nvSpPr>
        <xdr:cNvPr id="6" name="CaixaDeTexto 5"/>
        <xdr:cNvSpPr txBox="1"/>
      </xdr:nvSpPr>
      <xdr:spPr>
        <a:xfrm>
          <a:off x="3048000" y="1517651"/>
          <a:ext cx="3806825" cy="91440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pt-BR" sz="1400" b="1">
              <a:solidFill>
                <a:srgbClr val="FF0000"/>
              </a:solidFill>
            </a:rPr>
            <a:t>Ative o suplemento Ferramenta de Análise!</a:t>
          </a:r>
        </a:p>
        <a:p>
          <a:pPr algn="ctr"/>
          <a:endParaRPr lang="pt-BR" sz="1100"/>
        </a:p>
        <a:p>
          <a:pPr algn="ctr"/>
          <a:r>
            <a:rPr lang="pt-BR" sz="1100"/>
            <a:t>Para usar funções</a:t>
          </a:r>
          <a:r>
            <a:rPr lang="pt-BR" sz="1100" baseline="0"/>
            <a:t> relativas a dias úteis é preciso ativar o suplemento Ferramenta de Análise!</a:t>
          </a:r>
          <a:endParaRPr lang="pt-BR" sz="1100"/>
        </a:p>
      </xdr:txBody>
    </xdr:sp>
    <xdr:clientData/>
  </xdr:twoCellAnchor>
  <xdr:twoCellAnchor>
    <xdr:from>
      <xdr:col>4</xdr:col>
      <xdr:colOff>222250</xdr:colOff>
      <xdr:row>12</xdr:row>
      <xdr:rowOff>152400</xdr:rowOff>
    </xdr:from>
    <xdr:to>
      <xdr:col>11</xdr:col>
      <xdr:colOff>460375</xdr:colOff>
      <xdr:row>22</xdr:row>
      <xdr:rowOff>31750</xdr:rowOff>
    </xdr:to>
    <xdr:sp macro="" textlink="">
      <xdr:nvSpPr>
        <xdr:cNvPr id="7" name="CaixaDeTexto 6"/>
        <xdr:cNvSpPr txBox="1"/>
      </xdr:nvSpPr>
      <xdr:spPr>
        <a:xfrm>
          <a:off x="3060700" y="2546350"/>
          <a:ext cx="3806825" cy="1530350"/>
        </a:xfrm>
        <a:prstGeom prst="rect">
          <a:avLst/>
        </a:prstGeom>
        <a:solidFill>
          <a:srgbClr val="C00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pt-BR" sz="2800" b="1">
              <a:solidFill>
                <a:srgbClr val="FFFF00"/>
              </a:solidFill>
            </a:rPr>
            <a:t>Cuidado!</a:t>
          </a:r>
        </a:p>
        <a:p>
          <a:pPr algn="ctr"/>
          <a:endParaRPr lang="pt-BR" sz="1100">
            <a:solidFill>
              <a:schemeClr val="bg1"/>
            </a:solidFill>
          </a:endParaRPr>
        </a:p>
        <a:p>
          <a:pPr algn="ctr"/>
          <a:r>
            <a:rPr lang="pt-BR" sz="1100">
              <a:solidFill>
                <a:schemeClr val="bg1"/>
              </a:solidFill>
            </a:rPr>
            <a:t>A função =DIATRABALHOTOTAL() calcula um dia a mais! Após inserir a função,</a:t>
          </a:r>
          <a:r>
            <a:rPr lang="pt-BR" sz="1100" baseline="0">
              <a:solidFill>
                <a:schemeClr val="bg1"/>
              </a:solidFill>
            </a:rPr>
            <a:t> é preciso subtrair 1.</a:t>
          </a:r>
        </a:p>
        <a:p>
          <a:pPr algn="ctr"/>
          <a:endParaRPr lang="pt-BR" sz="1100">
            <a:solidFill>
              <a:schemeClr val="bg1"/>
            </a:solidFill>
          </a:endParaRPr>
        </a:p>
        <a:p>
          <a:pPr algn="ctr"/>
          <a:r>
            <a:rPr lang="pt-BR" sz="18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=DIATRABALHOTOTAL()  -1</a:t>
          </a:r>
          <a:endParaRPr lang="pt-BR" sz="1800" b="1">
            <a:solidFill>
              <a:schemeClr val="bg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</xdr:colOff>
      <xdr:row>12</xdr:row>
      <xdr:rowOff>38100</xdr:rowOff>
    </xdr:from>
    <xdr:to>
      <xdr:col>12</xdr:col>
      <xdr:colOff>190500</xdr:colOff>
      <xdr:row>17</xdr:row>
      <xdr:rowOff>133350</xdr:rowOff>
    </xdr:to>
    <xdr:sp macro="" textlink="">
      <xdr:nvSpPr>
        <xdr:cNvPr id="4" name="CaixaDeTexto 3"/>
        <xdr:cNvSpPr txBox="1"/>
      </xdr:nvSpPr>
      <xdr:spPr>
        <a:xfrm>
          <a:off x="2705100" y="2400300"/>
          <a:ext cx="3790950" cy="90487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pt-BR" sz="1400" b="1">
              <a:solidFill>
                <a:srgbClr val="FF0000"/>
              </a:solidFill>
            </a:rPr>
            <a:t>Ative o suplemento Ferramenta de Análise!</a:t>
          </a:r>
        </a:p>
        <a:p>
          <a:pPr algn="ctr"/>
          <a:endParaRPr lang="pt-BR" sz="1100"/>
        </a:p>
        <a:p>
          <a:pPr algn="ctr"/>
          <a:r>
            <a:rPr lang="pt-BR" sz="1100"/>
            <a:t>Para usar funções</a:t>
          </a:r>
          <a:r>
            <a:rPr lang="pt-BR" sz="1100" baseline="0"/>
            <a:t> relativas a dias úteis é preciso ativar o suplemento Ferramenta de Análise!</a:t>
          </a:r>
          <a:endParaRPr lang="pt-BR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390525</xdr:colOff>
      <xdr:row>8</xdr:row>
      <xdr:rowOff>57150</xdr:rowOff>
    </xdr:from>
    <xdr:to>
      <xdr:col>12</xdr:col>
      <xdr:colOff>142875</xdr:colOff>
      <xdr:row>13</xdr:row>
      <xdr:rowOff>152400</xdr:rowOff>
    </xdr:to>
    <xdr:sp macro="" textlink="">
      <xdr:nvSpPr>
        <xdr:cNvPr id="5" name="CaixaDeTexto 4"/>
        <xdr:cNvSpPr txBox="1"/>
      </xdr:nvSpPr>
      <xdr:spPr>
        <a:xfrm>
          <a:off x="3267075" y="1552575"/>
          <a:ext cx="3790950" cy="90487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pt-BR" sz="1400" b="1">
              <a:solidFill>
                <a:srgbClr val="FF0000"/>
              </a:solidFill>
            </a:rPr>
            <a:t>Ative o suplemento Ferramenta de Análise!</a:t>
          </a:r>
        </a:p>
        <a:p>
          <a:pPr algn="ctr"/>
          <a:endParaRPr lang="pt-BR" sz="1100"/>
        </a:p>
        <a:p>
          <a:pPr algn="ctr"/>
          <a:r>
            <a:rPr lang="pt-BR" sz="1100"/>
            <a:t>Para usar funções</a:t>
          </a:r>
          <a:r>
            <a:rPr lang="pt-BR" sz="1100" baseline="0"/>
            <a:t> relativas a dias úteis é preciso ativar o suplemento Ferramenta de Análise!</a:t>
          </a:r>
          <a:endParaRPr lang="pt-BR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323850</xdr:colOff>
      <xdr:row>6</xdr:row>
      <xdr:rowOff>133350</xdr:rowOff>
    </xdr:from>
    <xdr:to>
      <xdr:col>11</xdr:col>
      <xdr:colOff>381000</xdr:colOff>
      <xdr:row>12</xdr:row>
      <xdr:rowOff>66675</xdr:rowOff>
    </xdr:to>
    <xdr:sp macro="" textlink="">
      <xdr:nvSpPr>
        <xdr:cNvPr id="4" name="CaixaDeTexto 3"/>
        <xdr:cNvSpPr txBox="1"/>
      </xdr:nvSpPr>
      <xdr:spPr>
        <a:xfrm>
          <a:off x="3228975" y="1304925"/>
          <a:ext cx="3790950" cy="90487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pt-BR" sz="1400" b="1">
              <a:solidFill>
                <a:srgbClr val="FF0000"/>
              </a:solidFill>
            </a:rPr>
            <a:t>Ative o suplemento Ferramenta de Análise!</a:t>
          </a:r>
        </a:p>
        <a:p>
          <a:pPr algn="ctr"/>
          <a:endParaRPr lang="pt-BR" sz="1100"/>
        </a:p>
        <a:p>
          <a:pPr algn="ctr"/>
          <a:r>
            <a:rPr lang="pt-BR" sz="1100"/>
            <a:t>Para usar funções</a:t>
          </a:r>
          <a:r>
            <a:rPr lang="pt-BR" sz="1100" baseline="0"/>
            <a:t> relativas a dias úteis é preciso ativar o suplemento Ferramenta de Análise!</a:t>
          </a:r>
          <a:endParaRPr lang="pt-BR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444500</xdr:colOff>
      <xdr:row>15</xdr:row>
      <xdr:rowOff>15875</xdr:rowOff>
    </xdr:from>
    <xdr:to>
      <xdr:col>12</xdr:col>
      <xdr:colOff>484188</xdr:colOff>
      <xdr:row>19</xdr:row>
      <xdr:rowOff>182563</xdr:rowOff>
    </xdr:to>
    <xdr:sp macro="" textlink="">
      <xdr:nvSpPr>
        <xdr:cNvPr id="2" name="Retângulo 1"/>
        <xdr:cNvSpPr/>
      </xdr:nvSpPr>
      <xdr:spPr>
        <a:xfrm>
          <a:off x="5413375" y="2873375"/>
          <a:ext cx="3706813" cy="928688"/>
        </a:xfrm>
        <a:prstGeom prst="rect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pt-BR" sz="1400"/>
            <a:t>Cuidado! A função =TEXTO()</a:t>
          </a:r>
          <a:r>
            <a:rPr lang="pt-BR" sz="1400" baseline="0"/>
            <a:t> contém recursos para operações com DATA e HORA, mas ela é da Categoria TEXTO</a:t>
          </a:r>
          <a:endParaRPr lang="pt-BR" sz="14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1">
    <pageSetUpPr autoPageBreaks="0"/>
  </sheetPr>
  <dimension ref="B2:L28"/>
  <sheetViews>
    <sheetView showGridLines="0" showRowColHeaders="0" tabSelected="1" workbookViewId="0"/>
  </sheetViews>
  <sheetFormatPr defaultRowHeight="12.75" x14ac:dyDescent="0.2"/>
  <cols>
    <col min="1" max="1" width="2.28515625" customWidth="1"/>
    <col min="2" max="2" width="2.7109375" customWidth="1"/>
    <col min="3" max="3" width="9" customWidth="1"/>
    <col min="4" max="4" width="3.7109375" customWidth="1"/>
    <col min="5" max="5" width="9" customWidth="1"/>
    <col min="7" max="7" width="11.140625" customWidth="1"/>
    <col min="12" max="12" width="2.7109375" customWidth="1"/>
  </cols>
  <sheetData>
    <row r="2" spans="2:12" ht="4.5" customHeight="1" thickBot="1" x14ac:dyDescent="0.25"/>
    <row r="3" spans="2:12" ht="6.75" customHeight="1" thickTop="1" thickBot="1" x14ac:dyDescent="0.25">
      <c r="B3" s="9"/>
      <c r="C3" s="10"/>
      <c r="D3" s="10"/>
      <c r="E3" s="10"/>
      <c r="F3" s="10"/>
      <c r="G3" s="10"/>
      <c r="H3" s="10"/>
      <c r="I3" s="10"/>
      <c r="J3" s="10"/>
      <c r="K3" s="11"/>
      <c r="L3" s="12"/>
    </row>
    <row r="4" spans="2:12" ht="27" thickBot="1" x14ac:dyDescent="0.45">
      <c r="B4" s="13"/>
      <c r="C4" s="108" t="s">
        <v>89</v>
      </c>
      <c r="D4" s="109"/>
      <c r="E4" s="109"/>
      <c r="F4" s="109"/>
      <c r="G4" s="109"/>
      <c r="H4" s="109"/>
      <c r="I4" s="109"/>
      <c r="J4" s="109"/>
      <c r="K4" s="110"/>
      <c r="L4" s="14"/>
    </row>
    <row r="5" spans="2:12" x14ac:dyDescent="0.2">
      <c r="B5" s="13"/>
      <c r="C5" s="4"/>
      <c r="D5" s="4"/>
      <c r="E5" s="4"/>
      <c r="F5" s="4"/>
      <c r="G5" s="4"/>
      <c r="H5" s="4"/>
      <c r="I5" s="4"/>
      <c r="J5" s="4"/>
      <c r="K5" s="2"/>
      <c r="L5" s="14"/>
    </row>
    <row r="6" spans="2:12" ht="23.25" x14ac:dyDescent="0.35">
      <c r="B6" s="13"/>
      <c r="C6" s="22" t="s">
        <v>31</v>
      </c>
      <c r="D6" s="4"/>
      <c r="E6" s="5"/>
      <c r="F6" s="4"/>
      <c r="G6" s="4"/>
      <c r="H6" s="4"/>
      <c r="I6" s="4"/>
      <c r="J6" s="4"/>
      <c r="K6" s="4"/>
      <c r="L6" s="14"/>
    </row>
    <row r="7" spans="2:12" ht="18.75" x14ac:dyDescent="0.3">
      <c r="B7" s="13"/>
      <c r="C7" s="23" t="s">
        <v>68</v>
      </c>
      <c r="D7" s="2"/>
      <c r="E7" s="6"/>
      <c r="F7" s="4"/>
      <c r="G7" s="4"/>
      <c r="H7" s="4"/>
      <c r="I7" s="4"/>
      <c r="J7" s="4"/>
      <c r="K7" s="4"/>
      <c r="L7" s="14"/>
    </row>
    <row r="8" spans="2:12" x14ac:dyDescent="0.2">
      <c r="B8" s="13"/>
      <c r="C8" s="23" t="s">
        <v>0</v>
      </c>
      <c r="D8" s="4"/>
      <c r="E8" s="4"/>
      <c r="F8" s="4"/>
      <c r="G8" s="4"/>
      <c r="H8" s="4"/>
      <c r="I8" s="4"/>
      <c r="J8" s="4"/>
      <c r="K8" s="2"/>
      <c r="L8" s="14"/>
    </row>
    <row r="9" spans="2:12" x14ac:dyDescent="0.2">
      <c r="B9" s="13"/>
      <c r="D9" s="4"/>
      <c r="E9" s="4"/>
      <c r="F9" s="4"/>
      <c r="G9" s="4"/>
      <c r="H9" s="4"/>
      <c r="I9" s="4"/>
      <c r="J9" s="4"/>
      <c r="K9" s="2"/>
      <c r="L9" s="14"/>
    </row>
    <row r="10" spans="2:12" x14ac:dyDescent="0.2">
      <c r="B10" s="13"/>
      <c r="D10" s="4"/>
      <c r="E10" s="4"/>
      <c r="F10" s="4"/>
      <c r="G10" s="4"/>
      <c r="H10" s="4"/>
      <c r="I10" s="4"/>
      <c r="J10" s="4"/>
      <c r="K10" s="2"/>
      <c r="L10" s="14"/>
    </row>
    <row r="11" spans="2:12" x14ac:dyDescent="0.2">
      <c r="B11" s="13"/>
      <c r="D11" s="4"/>
      <c r="E11" s="4"/>
      <c r="F11" s="4"/>
      <c r="G11" s="4"/>
      <c r="H11" s="4"/>
      <c r="I11" s="4"/>
      <c r="J11" s="4"/>
      <c r="K11" s="2"/>
      <c r="L11" s="14"/>
    </row>
    <row r="12" spans="2:12" x14ac:dyDescent="0.2">
      <c r="B12" s="13"/>
      <c r="D12" s="4"/>
      <c r="E12" s="4"/>
      <c r="F12" s="4"/>
      <c r="G12" s="4"/>
      <c r="H12" s="4"/>
      <c r="I12" s="4"/>
      <c r="J12" s="4"/>
      <c r="K12" s="2"/>
      <c r="L12" s="14"/>
    </row>
    <row r="13" spans="2:12" x14ac:dyDescent="0.2">
      <c r="B13" s="13"/>
      <c r="C13" s="79" t="s">
        <v>1</v>
      </c>
      <c r="D13" s="4"/>
      <c r="E13" s="4"/>
      <c r="F13" s="4"/>
      <c r="G13" s="4"/>
      <c r="H13" s="4"/>
      <c r="I13" s="4"/>
      <c r="J13" s="4"/>
      <c r="K13" s="2"/>
      <c r="L13" s="14"/>
    </row>
    <row r="14" spans="2:12" x14ac:dyDescent="0.2">
      <c r="B14" s="13"/>
      <c r="C14" s="79" t="s">
        <v>2</v>
      </c>
      <c r="D14" s="4"/>
      <c r="E14" s="4"/>
      <c r="F14" s="4"/>
      <c r="G14" s="4"/>
      <c r="H14" s="4"/>
      <c r="I14" s="4"/>
      <c r="J14" s="4"/>
      <c r="K14" s="2"/>
      <c r="L14" s="14"/>
    </row>
    <row r="15" spans="2:12" x14ac:dyDescent="0.2">
      <c r="B15" s="13"/>
      <c r="C15" s="79" t="s">
        <v>77</v>
      </c>
      <c r="D15" s="4"/>
      <c r="E15" s="4"/>
      <c r="F15" s="4"/>
      <c r="G15" s="4"/>
      <c r="H15" s="4"/>
      <c r="I15" s="4"/>
      <c r="J15" s="4"/>
      <c r="K15" s="2"/>
      <c r="L15" s="14"/>
    </row>
    <row r="16" spans="2:12" x14ac:dyDescent="0.2">
      <c r="B16" s="13"/>
      <c r="C16" t="s">
        <v>78</v>
      </c>
      <c r="D16" s="4"/>
      <c r="E16" s="4"/>
      <c r="F16" s="4"/>
      <c r="G16" s="4"/>
      <c r="H16" s="4"/>
      <c r="I16" s="4"/>
      <c r="J16" s="4"/>
      <c r="K16" s="2"/>
      <c r="L16" s="14"/>
    </row>
    <row r="17" spans="2:12" x14ac:dyDescent="0.2">
      <c r="B17" s="13"/>
      <c r="C17" s="80"/>
      <c r="D17" s="4"/>
      <c r="E17" s="4"/>
      <c r="F17" s="4"/>
      <c r="G17" s="4"/>
      <c r="H17" s="4"/>
      <c r="I17" s="4"/>
      <c r="J17" s="4"/>
      <c r="K17" s="2"/>
      <c r="L17" s="14"/>
    </row>
    <row r="18" spans="2:12" x14ac:dyDescent="0.2">
      <c r="B18" s="13"/>
      <c r="C18" s="7" t="s">
        <v>3</v>
      </c>
      <c r="D18" s="8"/>
      <c r="E18" s="4"/>
      <c r="F18" s="4"/>
      <c r="G18" s="4"/>
      <c r="H18" s="4"/>
      <c r="I18" s="4"/>
      <c r="J18" s="4"/>
      <c r="K18" s="2"/>
      <c r="L18" s="14"/>
    </row>
    <row r="19" spans="2:12" x14ac:dyDescent="0.2">
      <c r="B19" s="13"/>
      <c r="C19" s="7"/>
      <c r="D19" s="8"/>
      <c r="E19" s="4"/>
      <c r="F19" s="4"/>
      <c r="G19" s="4"/>
      <c r="H19" s="4"/>
      <c r="I19" s="4"/>
      <c r="J19" s="4"/>
      <c r="K19" s="2"/>
      <c r="L19" s="14"/>
    </row>
    <row r="20" spans="2:12" x14ac:dyDescent="0.2">
      <c r="B20" s="13"/>
      <c r="C20" s="106" t="s">
        <v>115</v>
      </c>
      <c r="D20" s="20"/>
      <c r="E20" s="4"/>
      <c r="F20" s="4"/>
      <c r="I20" s="4"/>
      <c r="J20" s="4"/>
      <c r="K20" s="2"/>
      <c r="L20" s="14"/>
    </row>
    <row r="21" spans="2:12" x14ac:dyDescent="0.2">
      <c r="B21" s="13"/>
      <c r="C21" s="106" t="s">
        <v>116</v>
      </c>
      <c r="D21" s="19"/>
      <c r="E21" s="4"/>
      <c r="F21" s="4"/>
      <c r="H21" s="19"/>
      <c r="I21" s="4"/>
      <c r="J21" s="4"/>
      <c r="K21" s="2"/>
      <c r="L21" s="14"/>
    </row>
    <row r="22" spans="2:12" ht="13.5" thickBot="1" x14ac:dyDescent="0.25">
      <c r="B22" s="15"/>
      <c r="C22" s="16"/>
      <c r="D22" s="16"/>
      <c r="E22" s="16"/>
      <c r="F22" s="16"/>
      <c r="G22" s="16"/>
      <c r="H22" s="16"/>
      <c r="I22" s="16"/>
      <c r="J22" s="16"/>
      <c r="K22" s="17"/>
      <c r="L22" s="18"/>
    </row>
    <row r="23" spans="2:12" ht="13.5" thickTop="1" x14ac:dyDescent="0.2">
      <c r="B23" s="3"/>
      <c r="C23" s="3"/>
      <c r="D23" s="3"/>
      <c r="E23" s="3"/>
      <c r="F23" s="3"/>
      <c r="G23" s="3"/>
      <c r="H23" s="3"/>
      <c r="I23" s="3"/>
      <c r="J23" s="3"/>
    </row>
    <row r="24" spans="2:12" x14ac:dyDescent="0.2">
      <c r="B24" s="3"/>
      <c r="C24" s="3"/>
      <c r="D24" s="3"/>
      <c r="E24" s="3"/>
      <c r="F24" s="3"/>
      <c r="G24" s="3"/>
      <c r="H24" s="3"/>
      <c r="I24" s="3"/>
      <c r="J24" s="3"/>
    </row>
    <row r="25" spans="2:12" x14ac:dyDescent="0.2">
      <c r="B25" s="3"/>
      <c r="C25" s="3"/>
      <c r="D25" s="3"/>
      <c r="E25" s="3"/>
      <c r="F25" s="3"/>
      <c r="G25" s="3"/>
      <c r="H25" s="3"/>
      <c r="I25" s="3"/>
      <c r="J25" s="3"/>
    </row>
    <row r="28" spans="2:12" x14ac:dyDescent="0.2">
      <c r="C28" s="3"/>
      <c r="D28" s="3"/>
      <c r="E28" s="3"/>
      <c r="F28" s="3"/>
      <c r="G28" s="3"/>
      <c r="H28" s="3"/>
      <c r="I28" s="3"/>
      <c r="J28" s="3"/>
      <c r="K28" s="3"/>
    </row>
  </sheetData>
  <mergeCells count="1">
    <mergeCell ref="C4:K4"/>
  </mergeCells>
  <phoneticPr fontId="7" type="noConversion"/>
  <pageMargins left="0.78740157499999996" right="0.78740157499999996" top="0.984251969" bottom="0.984251969" header="0.49212598499999999" footer="0.49212598499999999"/>
  <pageSetup paperSize="9" orientation="portrait" horizontalDpi="4294967295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25"/>
  <sheetViews>
    <sheetView showGridLines="0" workbookViewId="0"/>
  </sheetViews>
  <sheetFormatPr defaultRowHeight="12.75" x14ac:dyDescent="0.2"/>
  <cols>
    <col min="1" max="1" width="2.7109375" customWidth="1"/>
    <col min="2" max="2" width="16.7109375" customWidth="1"/>
    <col min="3" max="3" width="10.28515625" customWidth="1"/>
    <col min="4" max="4" width="10.140625" bestFit="1" customWidth="1"/>
    <col min="5" max="5" width="11.85546875" bestFit="1" customWidth="1"/>
    <col min="6" max="6" width="7.5703125" customWidth="1"/>
    <col min="7" max="7" width="4" customWidth="1"/>
    <col min="8" max="8" width="6.5703125" bestFit="1" customWidth="1"/>
    <col min="9" max="9" width="3.140625" customWidth="1"/>
    <col min="10" max="10" width="3.28515625" customWidth="1"/>
  </cols>
  <sheetData>
    <row r="3" spans="2:11" x14ac:dyDescent="0.2">
      <c r="B3" s="7"/>
    </row>
    <row r="4" spans="2:11" ht="15" x14ac:dyDescent="0.2">
      <c r="B4" s="21"/>
    </row>
    <row r="6" spans="2:11" ht="43.5" customHeight="1" x14ac:dyDescent="0.2">
      <c r="B6" s="121" t="s">
        <v>16</v>
      </c>
      <c r="C6" s="121"/>
      <c r="D6" s="121"/>
      <c r="E6" s="121"/>
      <c r="F6" s="121"/>
      <c r="G6" s="121"/>
      <c r="H6" s="121"/>
      <c r="I6" s="121"/>
      <c r="J6" s="27"/>
      <c r="K6" s="27"/>
    </row>
    <row r="8" spans="2:11" s="25" customFormat="1" x14ac:dyDescent="0.2">
      <c r="B8" s="1" t="s">
        <v>17</v>
      </c>
      <c r="C8" s="1" t="s">
        <v>18</v>
      </c>
      <c r="D8" s="1" t="s">
        <v>19</v>
      </c>
    </row>
    <row r="9" spans="2:11" s="25" customFormat="1" x14ac:dyDescent="0.2">
      <c r="B9" s="29">
        <v>39457</v>
      </c>
      <c r="C9" s="29">
        <v>39793</v>
      </c>
      <c r="D9" s="35">
        <f>NETWORKDAYS(B9,C9,$C$14:$C$25)-1</f>
        <v>235</v>
      </c>
    </row>
    <row r="10" spans="2:11" s="25" customFormat="1" x14ac:dyDescent="0.2">
      <c r="B10" s="29">
        <v>39558</v>
      </c>
      <c r="C10" s="29">
        <v>39670</v>
      </c>
      <c r="D10" s="35">
        <f>NETWORKDAYS(B10,C10,$C$14:$C$25)-1</f>
        <v>77</v>
      </c>
    </row>
    <row r="11" spans="2:11" s="25" customFormat="1" x14ac:dyDescent="0.2">
      <c r="B11" s="29">
        <v>39706</v>
      </c>
      <c r="C11" s="29">
        <v>39812</v>
      </c>
      <c r="D11" s="35">
        <f>NETWORKDAYS(B11,C11,$C$14:$C$25)-1</f>
        <v>75</v>
      </c>
    </row>
    <row r="12" spans="2:11" s="25" customFormat="1" x14ac:dyDescent="0.2"/>
    <row r="13" spans="2:11" s="25" customFormat="1" x14ac:dyDescent="0.2">
      <c r="B13" t="s">
        <v>20</v>
      </c>
      <c r="C13"/>
    </row>
    <row r="14" spans="2:11" s="25" customFormat="1" x14ac:dyDescent="0.2">
      <c r="B14" s="28" t="s">
        <v>21</v>
      </c>
      <c r="C14" s="32">
        <v>39448</v>
      </c>
    </row>
    <row r="15" spans="2:11" s="25" customFormat="1" x14ac:dyDescent="0.2">
      <c r="B15" s="28" t="s">
        <v>22</v>
      </c>
      <c r="C15" s="32">
        <v>39506</v>
      </c>
    </row>
    <row r="16" spans="2:11" s="25" customFormat="1" x14ac:dyDescent="0.2">
      <c r="B16" s="28" t="s">
        <v>23</v>
      </c>
      <c r="C16" s="32">
        <v>39552</v>
      </c>
    </row>
    <row r="17" spans="2:3" s="25" customFormat="1" x14ac:dyDescent="0.2">
      <c r="B17" s="28" t="s">
        <v>23</v>
      </c>
      <c r="C17" s="32">
        <v>39554</v>
      </c>
    </row>
    <row r="18" spans="2:3" s="25" customFormat="1" x14ac:dyDescent="0.2">
      <c r="B18" s="28" t="s">
        <v>23</v>
      </c>
      <c r="C18" s="32">
        <v>39559</v>
      </c>
    </row>
    <row r="19" spans="2:3" s="25" customFormat="1" x14ac:dyDescent="0.2">
      <c r="B19" s="28" t="s">
        <v>24</v>
      </c>
      <c r="C19" s="32">
        <v>39569</v>
      </c>
    </row>
    <row r="20" spans="2:3" s="25" customFormat="1" x14ac:dyDescent="0.2">
      <c r="B20" s="28" t="s">
        <v>25</v>
      </c>
      <c r="C20" s="32">
        <v>39614</v>
      </c>
    </row>
    <row r="21" spans="2:3" s="25" customFormat="1" x14ac:dyDescent="0.2">
      <c r="B21" s="28" t="s">
        <v>26</v>
      </c>
      <c r="C21" s="32">
        <v>39698</v>
      </c>
    </row>
    <row r="22" spans="2:3" s="25" customFormat="1" x14ac:dyDescent="0.2">
      <c r="B22" s="28" t="s">
        <v>27</v>
      </c>
      <c r="C22" s="32">
        <v>39733</v>
      </c>
    </row>
    <row r="23" spans="2:3" s="25" customFormat="1" x14ac:dyDescent="0.2">
      <c r="B23" s="28" t="s">
        <v>28</v>
      </c>
      <c r="C23" s="32">
        <v>39754</v>
      </c>
    </row>
    <row r="24" spans="2:3" s="25" customFormat="1" x14ac:dyDescent="0.2">
      <c r="B24" s="28" t="s">
        <v>28</v>
      </c>
      <c r="C24" s="32">
        <v>39767</v>
      </c>
    </row>
    <row r="25" spans="2:3" s="25" customFormat="1" x14ac:dyDescent="0.2">
      <c r="B25" s="28" t="s">
        <v>29</v>
      </c>
      <c r="C25" s="32">
        <v>39807</v>
      </c>
    </row>
  </sheetData>
  <mergeCells count="1">
    <mergeCell ref="B6:I6"/>
  </mergeCells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5"/>
  <sheetViews>
    <sheetView showGridLines="0" topLeftCell="A5" zoomScale="150" zoomScaleNormal="150" workbookViewId="0">
      <selection activeCell="A5" sqref="A5"/>
    </sheetView>
  </sheetViews>
  <sheetFormatPr defaultRowHeight="12.75" x14ac:dyDescent="0.2"/>
  <cols>
    <col min="1" max="1" width="2.7109375" style="25" customWidth="1"/>
    <col min="2" max="2" width="16.7109375" style="25" customWidth="1"/>
    <col min="3" max="3" width="11.28515625" style="25" customWidth="1"/>
    <col min="4" max="4" width="12.42578125" style="25" customWidth="1"/>
    <col min="5" max="5" width="13.85546875" style="25" customWidth="1"/>
    <col min="6" max="6" width="8.85546875" style="25" customWidth="1"/>
    <col min="7" max="7" width="9.7109375" style="25" customWidth="1"/>
    <col min="8" max="8" width="3.42578125" style="25" customWidth="1"/>
    <col min="9" max="9" width="3.140625" style="25" customWidth="1"/>
    <col min="10" max="10" width="3.28515625" style="25" customWidth="1"/>
    <col min="11" max="16384" width="9.140625" style="25"/>
  </cols>
  <sheetData>
    <row r="1" spans="2:11" hidden="1" x14ac:dyDescent="0.2"/>
    <row r="2" spans="2:11" hidden="1" x14ac:dyDescent="0.2"/>
    <row r="3" spans="2:11" hidden="1" x14ac:dyDescent="0.2">
      <c r="B3" s="24"/>
    </row>
    <row r="4" spans="2:11" ht="15" hidden="1" x14ac:dyDescent="0.2">
      <c r="B4" s="26"/>
    </row>
    <row r="6" spans="2:11" customFormat="1" ht="26.25" customHeight="1" x14ac:dyDescent="0.2">
      <c r="B6" s="121" t="s">
        <v>71</v>
      </c>
      <c r="C6" s="121"/>
      <c r="D6" s="121"/>
      <c r="E6" s="121"/>
      <c r="F6" s="121"/>
      <c r="G6" s="121"/>
      <c r="H6" s="121"/>
      <c r="I6" s="121"/>
      <c r="J6" s="27"/>
      <c r="K6" s="27"/>
    </row>
    <row r="7" spans="2:11" customFormat="1" x14ac:dyDescent="0.2"/>
    <row r="8" spans="2:11" x14ac:dyDescent="0.2">
      <c r="B8" s="1" t="s">
        <v>17</v>
      </c>
      <c r="C8" s="1" t="s">
        <v>30</v>
      </c>
      <c r="D8" s="1" t="s">
        <v>18</v>
      </c>
    </row>
    <row r="9" spans="2:11" x14ac:dyDescent="0.2">
      <c r="B9" s="29">
        <v>39457</v>
      </c>
      <c r="C9" s="33">
        <v>120</v>
      </c>
      <c r="D9" s="38"/>
    </row>
    <row r="10" spans="2:11" x14ac:dyDescent="0.2">
      <c r="B10" s="29">
        <v>39711</v>
      </c>
      <c r="C10" s="33">
        <v>90</v>
      </c>
      <c r="D10" s="38"/>
    </row>
    <row r="11" spans="2:11" x14ac:dyDescent="0.2">
      <c r="B11" s="29">
        <v>39706</v>
      </c>
      <c r="C11" s="33">
        <v>210</v>
      </c>
      <c r="D11" s="38"/>
    </row>
    <row r="13" spans="2:11" x14ac:dyDescent="0.2">
      <c r="B13" t="s">
        <v>20</v>
      </c>
      <c r="C13"/>
    </row>
    <row r="14" spans="2:11" x14ac:dyDescent="0.2">
      <c r="B14" s="28" t="s">
        <v>21</v>
      </c>
      <c r="C14" s="32">
        <v>39448</v>
      </c>
    </row>
    <row r="15" spans="2:11" x14ac:dyDescent="0.2">
      <c r="B15" s="28" t="s">
        <v>22</v>
      </c>
      <c r="C15" s="32">
        <v>39506</v>
      </c>
    </row>
    <row r="16" spans="2:11" x14ac:dyDescent="0.2">
      <c r="B16" s="28" t="s">
        <v>23</v>
      </c>
      <c r="C16" s="32">
        <v>39552</v>
      </c>
    </row>
    <row r="17" spans="2:3" x14ac:dyDescent="0.2">
      <c r="B17" s="28" t="s">
        <v>23</v>
      </c>
      <c r="C17" s="32">
        <v>39554</v>
      </c>
    </row>
    <row r="18" spans="2:3" x14ac:dyDescent="0.2">
      <c r="B18" s="28" t="s">
        <v>23</v>
      </c>
      <c r="C18" s="32">
        <v>39559</v>
      </c>
    </row>
    <row r="19" spans="2:3" x14ac:dyDescent="0.2">
      <c r="B19" s="28" t="s">
        <v>24</v>
      </c>
      <c r="C19" s="32">
        <v>39569</v>
      </c>
    </row>
    <row r="20" spans="2:3" x14ac:dyDescent="0.2">
      <c r="B20" s="28" t="s">
        <v>25</v>
      </c>
      <c r="C20" s="32">
        <v>39614</v>
      </c>
    </row>
    <row r="21" spans="2:3" x14ac:dyDescent="0.2">
      <c r="B21" s="28" t="s">
        <v>26</v>
      </c>
      <c r="C21" s="32">
        <v>39698</v>
      </c>
    </row>
    <row r="22" spans="2:3" x14ac:dyDescent="0.2">
      <c r="B22" s="28" t="s">
        <v>27</v>
      </c>
      <c r="C22" s="32">
        <v>39733</v>
      </c>
    </row>
    <row r="23" spans="2:3" x14ac:dyDescent="0.2">
      <c r="B23" s="28" t="s">
        <v>28</v>
      </c>
      <c r="C23" s="32">
        <v>39754</v>
      </c>
    </row>
    <row r="24" spans="2:3" x14ac:dyDescent="0.2">
      <c r="B24" s="28" t="s">
        <v>28</v>
      </c>
      <c r="C24" s="32">
        <v>39767</v>
      </c>
    </row>
    <row r="25" spans="2:3" x14ac:dyDescent="0.2">
      <c r="B25" s="28" t="s">
        <v>29</v>
      </c>
      <c r="C25" s="32">
        <v>39807</v>
      </c>
    </row>
  </sheetData>
  <mergeCells count="1">
    <mergeCell ref="B6:I6"/>
  </mergeCells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25"/>
  <sheetViews>
    <sheetView showGridLines="0" workbookViewId="0">
      <selection activeCell="D9" sqref="D9"/>
    </sheetView>
  </sheetViews>
  <sheetFormatPr defaultRowHeight="12.75" x14ac:dyDescent="0.2"/>
  <cols>
    <col min="1" max="1" width="2.7109375" customWidth="1"/>
    <col min="2" max="2" width="16.7109375" customWidth="1"/>
    <col min="3" max="3" width="11.28515625" bestFit="1" customWidth="1"/>
    <col min="4" max="4" width="12.85546875" customWidth="1"/>
    <col min="5" max="5" width="10.7109375" customWidth="1"/>
    <col min="6" max="6" width="11.28515625" bestFit="1" customWidth="1"/>
    <col min="7" max="7" width="11.85546875" bestFit="1" customWidth="1"/>
    <col min="8" max="8" width="6.5703125" bestFit="1" customWidth="1"/>
    <col min="9" max="9" width="3.140625" customWidth="1"/>
    <col min="10" max="10" width="3.28515625" customWidth="1"/>
  </cols>
  <sheetData>
    <row r="3" spans="2:11" x14ac:dyDescent="0.2">
      <c r="B3" s="7"/>
    </row>
    <row r="4" spans="2:11" ht="15" x14ac:dyDescent="0.2">
      <c r="B4" s="21"/>
    </row>
    <row r="6" spans="2:11" ht="26.25" customHeight="1" x14ac:dyDescent="0.2">
      <c r="B6" s="121" t="s">
        <v>71</v>
      </c>
      <c r="C6" s="121"/>
      <c r="D6" s="121"/>
      <c r="E6" s="121"/>
      <c r="F6" s="121"/>
      <c r="G6" s="121"/>
      <c r="H6" s="121"/>
      <c r="I6" s="121"/>
      <c r="J6" s="27"/>
      <c r="K6" s="27"/>
    </row>
    <row r="8" spans="2:11" s="25" customFormat="1" x14ac:dyDescent="0.2">
      <c r="B8" s="1" t="s">
        <v>17</v>
      </c>
      <c r="C8" s="1" t="s">
        <v>30</v>
      </c>
      <c r="D8" s="1" t="s">
        <v>18</v>
      </c>
    </row>
    <row r="9" spans="2:11" s="25" customFormat="1" x14ac:dyDescent="0.2">
      <c r="B9" s="29">
        <v>39457</v>
      </c>
      <c r="C9" s="33">
        <v>120</v>
      </c>
      <c r="D9" s="34">
        <f>WORKDAY(B9,C9,$C$14:$C$25)</f>
        <v>39632</v>
      </c>
    </row>
    <row r="10" spans="2:11" s="25" customFormat="1" x14ac:dyDescent="0.2">
      <c r="B10" s="29">
        <v>39711</v>
      </c>
      <c r="C10" s="33">
        <v>90</v>
      </c>
      <c r="D10" s="34">
        <f t="shared" ref="D10:D11" si="0">WORKDAY(B10,C10,$C$14:$C$25)</f>
        <v>39839</v>
      </c>
    </row>
    <row r="11" spans="2:11" s="25" customFormat="1" x14ac:dyDescent="0.2">
      <c r="B11" s="29">
        <v>39706</v>
      </c>
      <c r="C11" s="33">
        <v>210</v>
      </c>
      <c r="D11" s="34">
        <f t="shared" si="0"/>
        <v>40001</v>
      </c>
    </row>
    <row r="12" spans="2:11" s="25" customFormat="1" x14ac:dyDescent="0.2"/>
    <row r="13" spans="2:11" s="25" customFormat="1" x14ac:dyDescent="0.2">
      <c r="B13" t="s">
        <v>20</v>
      </c>
      <c r="C13"/>
    </row>
    <row r="14" spans="2:11" s="25" customFormat="1" x14ac:dyDescent="0.2">
      <c r="B14" s="28" t="s">
        <v>21</v>
      </c>
      <c r="C14" s="32">
        <v>39448</v>
      </c>
    </row>
    <row r="15" spans="2:11" s="25" customFormat="1" x14ac:dyDescent="0.2">
      <c r="B15" s="28" t="s">
        <v>22</v>
      </c>
      <c r="C15" s="32">
        <v>39506</v>
      </c>
    </row>
    <row r="16" spans="2:11" s="25" customFormat="1" x14ac:dyDescent="0.2">
      <c r="B16" s="28" t="s">
        <v>23</v>
      </c>
      <c r="C16" s="32">
        <v>39552</v>
      </c>
    </row>
    <row r="17" spans="2:3" s="25" customFormat="1" x14ac:dyDescent="0.2">
      <c r="B17" s="28" t="s">
        <v>23</v>
      </c>
      <c r="C17" s="32">
        <v>39554</v>
      </c>
    </row>
    <row r="18" spans="2:3" s="25" customFormat="1" x14ac:dyDescent="0.2">
      <c r="B18" s="28" t="s">
        <v>23</v>
      </c>
      <c r="C18" s="32">
        <v>39559</v>
      </c>
    </row>
    <row r="19" spans="2:3" s="25" customFormat="1" x14ac:dyDescent="0.2">
      <c r="B19" s="28" t="s">
        <v>24</v>
      </c>
      <c r="C19" s="32">
        <v>39569</v>
      </c>
    </row>
    <row r="20" spans="2:3" s="25" customFormat="1" x14ac:dyDescent="0.2">
      <c r="B20" s="28" t="s">
        <v>25</v>
      </c>
      <c r="C20" s="32">
        <v>39614</v>
      </c>
    </row>
    <row r="21" spans="2:3" s="25" customFormat="1" x14ac:dyDescent="0.2">
      <c r="B21" s="28" t="s">
        <v>26</v>
      </c>
      <c r="C21" s="32">
        <v>39698</v>
      </c>
    </row>
    <row r="22" spans="2:3" s="25" customFormat="1" x14ac:dyDescent="0.2">
      <c r="B22" s="28" t="s">
        <v>27</v>
      </c>
      <c r="C22" s="32">
        <v>39733</v>
      </c>
    </row>
    <row r="23" spans="2:3" s="25" customFormat="1" x14ac:dyDescent="0.2">
      <c r="B23" s="28" t="s">
        <v>28</v>
      </c>
      <c r="C23" s="32">
        <v>39754</v>
      </c>
    </row>
    <row r="24" spans="2:3" s="25" customFormat="1" x14ac:dyDescent="0.2">
      <c r="B24" s="28" t="s">
        <v>28</v>
      </c>
      <c r="C24" s="32">
        <v>39767</v>
      </c>
    </row>
    <row r="25" spans="2:3" s="25" customFormat="1" x14ac:dyDescent="0.2">
      <c r="B25" s="28" t="s">
        <v>29</v>
      </c>
      <c r="C25" s="32">
        <v>39807</v>
      </c>
    </row>
  </sheetData>
  <mergeCells count="1">
    <mergeCell ref="B6:I6"/>
  </mergeCells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9"/>
  <sheetViews>
    <sheetView zoomScale="120" zoomScaleNormal="120" workbookViewId="0"/>
  </sheetViews>
  <sheetFormatPr defaultRowHeight="15" x14ac:dyDescent="0.25"/>
  <cols>
    <col min="1" max="1" width="10.5703125" style="44" customWidth="1"/>
    <col min="2" max="2" width="22.140625" style="44" customWidth="1"/>
    <col min="3" max="3" width="14.28515625" style="44" customWidth="1"/>
    <col min="4" max="16384" width="9.140625" style="44"/>
  </cols>
  <sheetData>
    <row r="2" spans="2:3" x14ac:dyDescent="0.25">
      <c r="B2" s="45"/>
    </row>
    <row r="4" spans="2:3" x14ac:dyDescent="0.25">
      <c r="B4" s="44" t="s">
        <v>46</v>
      </c>
    </row>
    <row r="5" spans="2:3" x14ac:dyDescent="0.25">
      <c r="B5" s="44" t="s">
        <v>47</v>
      </c>
    </row>
    <row r="7" spans="2:3" x14ac:dyDescent="0.25">
      <c r="B7" s="48" t="s">
        <v>48</v>
      </c>
      <c r="C7" s="51">
        <v>41633</v>
      </c>
    </row>
    <row r="9" spans="2:3" x14ac:dyDescent="0.25">
      <c r="B9" s="48" t="s">
        <v>49</v>
      </c>
      <c r="C9" s="50"/>
    </row>
    <row r="10" spans="2:3" x14ac:dyDescent="0.25">
      <c r="B10" s="48" t="s">
        <v>50</v>
      </c>
      <c r="C10" s="50"/>
    </row>
    <row r="11" spans="2:3" x14ac:dyDescent="0.25">
      <c r="B11" s="48" t="s">
        <v>51</v>
      </c>
      <c r="C11" s="50"/>
    </row>
    <row r="13" spans="2:3" x14ac:dyDescent="0.25">
      <c r="B13" s="44" t="s">
        <v>74</v>
      </c>
    </row>
    <row r="14" spans="2:3" x14ac:dyDescent="0.25">
      <c r="C14" s="52"/>
    </row>
    <row r="15" spans="2:3" x14ac:dyDescent="0.25">
      <c r="B15" s="48"/>
    </row>
    <row r="16" spans="2:3" x14ac:dyDescent="0.25">
      <c r="B16" s="49" t="s">
        <v>52</v>
      </c>
    </row>
    <row r="18" spans="2:3" x14ac:dyDescent="0.25">
      <c r="B18" s="48" t="s">
        <v>73</v>
      </c>
      <c r="C18" s="69"/>
    </row>
    <row r="19" spans="2:3" x14ac:dyDescent="0.25">
      <c r="B19" s="48" t="s">
        <v>53</v>
      </c>
      <c r="C19" s="69"/>
    </row>
  </sheetData>
  <pageMargins left="0.511811024" right="0.511811024" top="0.78740157499999996" bottom="0.78740157499999996" header="0.31496062000000002" footer="0.31496062000000002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9"/>
  <sheetViews>
    <sheetView workbookViewId="0">
      <selection activeCell="N29" sqref="N29"/>
    </sheetView>
  </sheetViews>
  <sheetFormatPr defaultRowHeight="15" x14ac:dyDescent="0.25"/>
  <cols>
    <col min="1" max="1" width="21.28515625" style="44" customWidth="1"/>
    <col min="2" max="2" width="13.42578125" style="44" customWidth="1"/>
    <col min="3" max="3" width="14.28515625" style="44" customWidth="1"/>
    <col min="4" max="16384" width="9.140625" style="44"/>
  </cols>
  <sheetData>
    <row r="2" spans="2:3" x14ac:dyDescent="0.25">
      <c r="B2" s="45"/>
    </row>
    <row r="4" spans="2:3" x14ac:dyDescent="0.25">
      <c r="B4" s="44" t="s">
        <v>46</v>
      </c>
    </row>
    <row r="5" spans="2:3" x14ac:dyDescent="0.25">
      <c r="B5" s="44" t="s">
        <v>47</v>
      </c>
    </row>
    <row r="7" spans="2:3" x14ac:dyDescent="0.25">
      <c r="B7" s="48" t="s">
        <v>48</v>
      </c>
      <c r="C7" s="51">
        <v>40518</v>
      </c>
    </row>
    <row r="9" spans="2:3" x14ac:dyDescent="0.25">
      <c r="B9" s="48" t="s">
        <v>49</v>
      </c>
      <c r="C9" s="50">
        <f>DAY(C7)</f>
        <v>6</v>
      </c>
    </row>
    <row r="10" spans="2:3" x14ac:dyDescent="0.25">
      <c r="B10" s="48" t="s">
        <v>50</v>
      </c>
      <c r="C10" s="50">
        <f>MONTH(C7)</f>
        <v>12</v>
      </c>
    </row>
    <row r="11" spans="2:3" x14ac:dyDescent="0.25">
      <c r="B11" s="48" t="s">
        <v>51</v>
      </c>
      <c r="C11" s="50">
        <f>YEAR(C7)</f>
        <v>2010</v>
      </c>
    </row>
    <row r="13" spans="2:3" x14ac:dyDescent="0.25">
      <c r="B13" s="44" t="s">
        <v>74</v>
      </c>
    </row>
    <row r="14" spans="2:3" x14ac:dyDescent="0.25">
      <c r="C14" s="52">
        <f>DATE(C11,C10+1,5)</f>
        <v>40548</v>
      </c>
    </row>
    <row r="15" spans="2:3" x14ac:dyDescent="0.25">
      <c r="B15" s="48"/>
    </row>
    <row r="16" spans="2:3" x14ac:dyDescent="0.25">
      <c r="B16" s="49" t="s">
        <v>52</v>
      </c>
    </row>
    <row r="18" spans="2:3" x14ac:dyDescent="0.25">
      <c r="B18" s="48" t="s">
        <v>73</v>
      </c>
      <c r="C18" s="50" t="str">
        <f>TEXT(C7,"dddd")</f>
        <v>segunda-feira</v>
      </c>
    </row>
    <row r="19" spans="2:3" x14ac:dyDescent="0.25">
      <c r="B19" s="48" t="s">
        <v>53</v>
      </c>
      <c r="C19" s="50" t="str">
        <f>TEXT(C7,"mmmm")</f>
        <v>dezembro</v>
      </c>
    </row>
  </sheetData>
  <pageMargins left="0.511811024" right="0.511811024" top="0.78740157499999996" bottom="0.78740157499999996" header="0.31496062000000002" footer="0.3149606200000000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0"/>
  <sheetViews>
    <sheetView zoomScale="120" zoomScaleNormal="120" workbookViewId="0">
      <selection activeCell="B1" sqref="B1"/>
    </sheetView>
  </sheetViews>
  <sheetFormatPr defaultRowHeight="15" x14ac:dyDescent="0.25"/>
  <cols>
    <col min="1" max="1" width="6.140625" style="46" customWidth="1"/>
    <col min="2" max="2" width="22.140625" style="46" customWidth="1"/>
    <col min="3" max="4" width="9.140625" style="46"/>
    <col min="5" max="5" width="11.28515625" style="46" bestFit="1" customWidth="1"/>
    <col min="6" max="16384" width="9.140625" style="46"/>
  </cols>
  <sheetData>
    <row r="1" spans="2:11" s="44" customFormat="1" x14ac:dyDescent="0.25"/>
    <row r="2" spans="2:11" s="44" customFormat="1" x14ac:dyDescent="0.25">
      <c r="B2" s="45"/>
    </row>
    <row r="3" spans="2:11" s="44" customFormat="1" x14ac:dyDescent="0.25"/>
    <row r="5" spans="2:11" x14ac:dyDescent="0.25">
      <c r="B5" s="46" t="s">
        <v>36</v>
      </c>
    </row>
    <row r="6" spans="2:11" x14ac:dyDescent="0.25">
      <c r="B6" s="46" t="s">
        <v>33</v>
      </c>
    </row>
    <row r="8" spans="2:11" x14ac:dyDescent="0.25">
      <c r="B8" s="41" t="s">
        <v>54</v>
      </c>
      <c r="C8" s="41"/>
      <c r="D8" s="41"/>
      <c r="E8" s="39"/>
      <c r="F8" s="41"/>
      <c r="G8" s="41"/>
    </row>
    <row r="9" spans="2:11" x14ac:dyDescent="0.25">
      <c r="B9" s="41"/>
      <c r="C9" s="41"/>
      <c r="D9" s="41"/>
      <c r="E9" s="41"/>
      <c r="F9" s="41"/>
      <c r="G9" s="41"/>
      <c r="H9" s="41"/>
      <c r="I9" s="41"/>
      <c r="J9" s="41"/>
      <c r="K9" s="41"/>
    </row>
    <row r="10" spans="2:11" x14ac:dyDescent="0.25">
      <c r="B10" s="41" t="s">
        <v>34</v>
      </c>
      <c r="C10" s="41"/>
      <c r="D10" s="41"/>
      <c r="E10" s="39"/>
      <c r="F10" s="54" t="s">
        <v>55</v>
      </c>
      <c r="G10" s="41"/>
      <c r="H10" s="41"/>
      <c r="I10" s="41"/>
      <c r="J10" s="41"/>
      <c r="K10" s="41"/>
    </row>
    <row r="13" spans="2:11" x14ac:dyDescent="0.25">
      <c r="D13" s="47" t="s">
        <v>37</v>
      </c>
      <c r="E13" s="43"/>
    </row>
    <row r="14" spans="2:11" x14ac:dyDescent="0.25">
      <c r="D14" s="47" t="s">
        <v>72</v>
      </c>
      <c r="E14" s="43"/>
    </row>
    <row r="15" spans="2:11" x14ac:dyDescent="0.25">
      <c r="D15" s="47" t="s">
        <v>39</v>
      </c>
      <c r="E15" s="43"/>
    </row>
    <row r="16" spans="2:11" x14ac:dyDescent="0.25">
      <c r="D16" s="47" t="s">
        <v>40</v>
      </c>
      <c r="E16" s="43"/>
    </row>
    <row r="17" spans="2:7" x14ac:dyDescent="0.25">
      <c r="D17" s="47" t="s">
        <v>41</v>
      </c>
      <c r="E17" s="43"/>
    </row>
    <row r="18" spans="2:7" x14ac:dyDescent="0.25">
      <c r="D18" s="47" t="s">
        <v>45</v>
      </c>
      <c r="E18" s="43"/>
      <c r="G18" s="70" t="s">
        <v>79</v>
      </c>
    </row>
    <row r="19" spans="2:7" x14ac:dyDescent="0.25">
      <c r="B19" s="41"/>
      <c r="C19" s="41"/>
      <c r="D19" s="42" t="s">
        <v>43</v>
      </c>
      <c r="E19" s="43"/>
      <c r="F19" s="41" t="s">
        <v>42</v>
      </c>
    </row>
    <row r="20" spans="2:7" x14ac:dyDescent="0.25">
      <c r="B20" s="41"/>
      <c r="C20" s="41"/>
      <c r="D20" s="42" t="s">
        <v>44</v>
      </c>
      <c r="E20" s="43"/>
      <c r="F20" s="41" t="s">
        <v>35</v>
      </c>
      <c r="G20" s="70" t="s">
        <v>79</v>
      </c>
    </row>
  </sheetData>
  <pageMargins left="0.511811024" right="0.511811024" top="0.78740157499999996" bottom="0.78740157499999996" header="0.31496062000000002" footer="0.3149606200000000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9"/>
  <sheetViews>
    <sheetView workbookViewId="0">
      <selection activeCell="N25" sqref="N25"/>
    </sheetView>
  </sheetViews>
  <sheetFormatPr defaultRowHeight="15" x14ac:dyDescent="0.25"/>
  <cols>
    <col min="1" max="1" width="6.140625" style="46" customWidth="1"/>
    <col min="2" max="2" width="22.140625" style="46" customWidth="1"/>
    <col min="3" max="4" width="9.140625" style="46"/>
    <col min="5" max="5" width="11.7109375" style="46" customWidth="1"/>
    <col min="6" max="16384" width="9.140625" style="46"/>
  </cols>
  <sheetData>
    <row r="1" spans="2:11" s="44" customFormat="1" x14ac:dyDescent="0.25"/>
    <row r="2" spans="2:11" s="44" customFormat="1" x14ac:dyDescent="0.25">
      <c r="B2" s="45"/>
    </row>
    <row r="3" spans="2:11" s="44" customFormat="1" x14ac:dyDescent="0.25"/>
    <row r="5" spans="2:11" x14ac:dyDescent="0.25">
      <c r="B5" s="46" t="s">
        <v>36</v>
      </c>
    </row>
    <row r="6" spans="2:11" x14ac:dyDescent="0.25">
      <c r="B6" s="46" t="s">
        <v>33</v>
      </c>
    </row>
    <row r="8" spans="2:11" x14ac:dyDescent="0.25">
      <c r="B8" s="41" t="s">
        <v>54</v>
      </c>
      <c r="C8" s="41"/>
      <c r="D8" s="41"/>
      <c r="E8" s="39">
        <v>38457</v>
      </c>
      <c r="F8" s="41"/>
      <c r="G8" s="41"/>
    </row>
    <row r="9" spans="2:11" x14ac:dyDescent="0.25">
      <c r="B9" s="41"/>
      <c r="C9" s="41"/>
      <c r="D9" s="41"/>
      <c r="E9" s="41"/>
      <c r="F9" s="41"/>
      <c r="G9" s="41"/>
      <c r="H9" s="41"/>
      <c r="I9" s="41"/>
      <c r="J9" s="41"/>
      <c r="K9" s="41"/>
    </row>
    <row r="10" spans="2:11" x14ac:dyDescent="0.25">
      <c r="B10" s="41" t="s">
        <v>34</v>
      </c>
      <c r="C10" s="41"/>
      <c r="D10" s="41"/>
      <c r="E10" s="53">
        <f ca="1">TODAY()</f>
        <v>42675</v>
      </c>
      <c r="F10" s="54" t="s">
        <v>55</v>
      </c>
      <c r="G10" s="41"/>
      <c r="H10" s="41"/>
      <c r="I10" s="41"/>
      <c r="J10" s="41"/>
      <c r="K10" s="41"/>
    </row>
    <row r="12" spans="2:11" x14ac:dyDescent="0.25">
      <c r="D12" s="47" t="s">
        <v>37</v>
      </c>
      <c r="E12" s="43">
        <f>DAY(E8)</f>
        <v>15</v>
      </c>
    </row>
    <row r="13" spans="2:11" x14ac:dyDescent="0.25">
      <c r="D13" s="47" t="s">
        <v>38</v>
      </c>
      <c r="E13" s="43" t="str">
        <f>TEXT(E8,"dddd")</f>
        <v>sexta-feira</v>
      </c>
    </row>
    <row r="14" spans="2:11" x14ac:dyDescent="0.25">
      <c r="D14" s="47" t="s">
        <v>39</v>
      </c>
      <c r="E14" s="43">
        <f>MONTH(E8)</f>
        <v>4</v>
      </c>
    </row>
    <row r="15" spans="2:11" x14ac:dyDescent="0.25">
      <c r="D15" s="47" t="s">
        <v>40</v>
      </c>
      <c r="E15" s="43" t="str">
        <f>TEXT(E8,"mmmm")</f>
        <v>abril</v>
      </c>
    </row>
    <row r="16" spans="2:11" x14ac:dyDescent="0.25">
      <c r="D16" s="47" t="s">
        <v>41</v>
      </c>
      <c r="E16" s="43">
        <f>YEAR(E8)</f>
        <v>2005</v>
      </c>
    </row>
    <row r="17" spans="2:6" x14ac:dyDescent="0.25">
      <c r="D17" s="47" t="s">
        <v>45</v>
      </c>
      <c r="E17" s="53">
        <f ca="1">DATE(YEAR(E10)+IF(DATE(1900,MONTH(E10),DAY(E10))&gt;DATE(1900,MONTH(E8),DAY(E8)),1,0),MONTH(E8),DAY(E8))</f>
        <v>42840</v>
      </c>
    </row>
    <row r="18" spans="2:6" x14ac:dyDescent="0.25">
      <c r="B18" s="41"/>
      <c r="C18" s="41"/>
      <c r="D18" s="42" t="s">
        <v>43</v>
      </c>
      <c r="E18" s="43">
        <f ca="1">E10-E8</f>
        <v>4218</v>
      </c>
      <c r="F18" s="41" t="s">
        <v>42</v>
      </c>
    </row>
    <row r="19" spans="2:6" x14ac:dyDescent="0.25">
      <c r="B19" s="41"/>
      <c r="C19" s="41"/>
      <c r="D19" s="42" t="s">
        <v>44</v>
      </c>
      <c r="E19" s="43">
        <f ca="1">YEAR(E10)-YEAR(E8)-(IF(DATE(1,MONTH(E8),DAY(E8))&gt;(DATE(1,MONTH(E10),DAY(E10))),1,0))</f>
        <v>11</v>
      </c>
      <c r="F19" s="41" t="s">
        <v>35</v>
      </c>
    </row>
  </sheetData>
  <pageMargins left="0.511811024" right="0.511811024" top="0.78740157499999996" bottom="0.78740157499999996" header="0.31496062000000002" footer="0.3149606200000000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3"/>
  <sheetViews>
    <sheetView zoomScale="130" zoomScaleNormal="130" workbookViewId="0"/>
  </sheetViews>
  <sheetFormatPr defaultRowHeight="12.75" x14ac:dyDescent="0.2"/>
  <cols>
    <col min="1" max="1" width="9.140625" style="40"/>
    <col min="2" max="2" width="12.7109375" style="40" customWidth="1"/>
    <col min="3" max="3" width="11.140625" style="40" customWidth="1"/>
    <col min="4" max="4" width="11.28515625" style="40" bestFit="1" customWidth="1"/>
    <col min="5" max="5" width="14.140625" style="40" customWidth="1"/>
    <col min="6" max="6" width="11.5703125" style="40" customWidth="1"/>
    <col min="7" max="7" width="9.140625" style="40"/>
    <col min="8" max="8" width="10.140625" style="40" bestFit="1" customWidth="1"/>
    <col min="9" max="16384" width="9.140625" style="40"/>
  </cols>
  <sheetData>
    <row r="2" spans="2:8" ht="15" x14ac:dyDescent="0.25">
      <c r="B2" s="45"/>
    </row>
    <row r="4" spans="2:8" x14ac:dyDescent="0.2">
      <c r="B4" s="55" t="s">
        <v>56</v>
      </c>
    </row>
    <row r="5" spans="2:8" x14ac:dyDescent="0.2">
      <c r="B5" s="55" t="s">
        <v>67</v>
      </c>
    </row>
    <row r="7" spans="2:8" x14ac:dyDescent="0.2">
      <c r="E7" s="55" t="s">
        <v>66</v>
      </c>
      <c r="F7" s="73"/>
    </row>
    <row r="8" spans="2:8" x14ac:dyDescent="0.2">
      <c r="E8" s="56" t="s">
        <v>58</v>
      </c>
      <c r="F8" s="62"/>
      <c r="G8" s="76" t="s">
        <v>75</v>
      </c>
    </row>
    <row r="9" spans="2:8" x14ac:dyDescent="0.2">
      <c r="F9" s="71"/>
    </row>
    <row r="10" spans="2:8" x14ac:dyDescent="0.2">
      <c r="G10" s="71"/>
      <c r="H10" s="72"/>
    </row>
    <row r="11" spans="2:8" x14ac:dyDescent="0.2">
      <c r="B11" s="57" t="s">
        <v>57</v>
      </c>
      <c r="C11" s="57" t="s">
        <v>59</v>
      </c>
      <c r="D11" s="57" t="s">
        <v>60</v>
      </c>
      <c r="E11" s="75"/>
      <c r="F11" s="75"/>
      <c r="H11" s="71"/>
    </row>
    <row r="12" spans="2:8" x14ac:dyDescent="0.2">
      <c r="B12" s="58">
        <v>40557</v>
      </c>
      <c r="C12" s="57" t="s">
        <v>61</v>
      </c>
      <c r="D12" s="60">
        <v>452</v>
      </c>
      <c r="E12" s="74"/>
      <c r="F12" s="77"/>
    </row>
    <row r="13" spans="2:8" x14ac:dyDescent="0.2">
      <c r="B13" s="58">
        <v>40561</v>
      </c>
      <c r="C13" s="57" t="s">
        <v>62</v>
      </c>
      <c r="D13" s="60">
        <v>19986</v>
      </c>
      <c r="E13" s="74"/>
      <c r="F13" s="77"/>
    </row>
    <row r="14" spans="2:8" x14ac:dyDescent="0.2">
      <c r="B14" s="58">
        <v>40568</v>
      </c>
      <c r="C14" s="57" t="s">
        <v>63</v>
      </c>
      <c r="D14" s="60">
        <v>1514</v>
      </c>
      <c r="E14" s="74"/>
      <c r="F14" s="77"/>
    </row>
    <row r="15" spans="2:8" x14ac:dyDescent="0.2">
      <c r="B15" s="58">
        <v>40577</v>
      </c>
      <c r="C15" s="57" t="s">
        <v>64</v>
      </c>
      <c r="D15" s="60">
        <v>1294</v>
      </c>
      <c r="E15" s="74"/>
      <c r="F15" s="77"/>
    </row>
    <row r="16" spans="2:8" x14ac:dyDescent="0.2">
      <c r="B16" s="58">
        <v>40581</v>
      </c>
      <c r="C16" s="57" t="s">
        <v>61</v>
      </c>
      <c r="D16" s="60">
        <v>35847</v>
      </c>
      <c r="E16" s="74"/>
      <c r="F16" s="77"/>
    </row>
    <row r="17" spans="2:8" x14ac:dyDescent="0.2">
      <c r="B17" s="58">
        <v>40550</v>
      </c>
      <c r="C17" s="57" t="s">
        <v>62</v>
      </c>
      <c r="D17" s="60">
        <v>521654</v>
      </c>
      <c r="E17" s="74"/>
      <c r="F17" s="77"/>
    </row>
    <row r="18" spans="2:8" x14ac:dyDescent="0.2">
      <c r="B18" s="58">
        <v>40589</v>
      </c>
      <c r="C18" s="57" t="s">
        <v>64</v>
      </c>
      <c r="D18" s="60">
        <v>125485</v>
      </c>
      <c r="E18" s="74"/>
      <c r="F18" s="77"/>
    </row>
    <row r="19" spans="2:8" x14ac:dyDescent="0.2">
      <c r="B19" s="59">
        <v>40611</v>
      </c>
      <c r="C19" s="57" t="s">
        <v>61</v>
      </c>
      <c r="D19" s="60">
        <v>4984</v>
      </c>
      <c r="E19" s="74"/>
      <c r="F19" s="77"/>
    </row>
    <row r="20" spans="2:8" x14ac:dyDescent="0.2">
      <c r="B20" s="58">
        <v>40563</v>
      </c>
      <c r="C20" s="57" t="s">
        <v>63</v>
      </c>
      <c r="D20" s="60">
        <v>18854</v>
      </c>
      <c r="E20" s="74"/>
      <c r="F20" s="77"/>
    </row>
    <row r="22" spans="2:8" x14ac:dyDescent="0.2">
      <c r="B22" s="55" t="s">
        <v>69</v>
      </c>
    </row>
    <row r="23" spans="2:8" x14ac:dyDescent="0.2">
      <c r="F23" s="78"/>
      <c r="G23" s="55" t="s">
        <v>42</v>
      </c>
      <c r="H23" s="76" t="s">
        <v>76</v>
      </c>
    </row>
  </sheetData>
  <pageMargins left="0.511811024" right="0.511811024" top="0.78740157499999996" bottom="0.78740157499999996" header="0.31496062000000002" footer="0.3149606200000000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3"/>
  <sheetViews>
    <sheetView workbookViewId="0">
      <selection activeCell="B2" sqref="B2"/>
    </sheetView>
  </sheetViews>
  <sheetFormatPr defaultRowHeight="12.75" x14ac:dyDescent="0.2"/>
  <cols>
    <col min="1" max="2" width="9.140625" style="40"/>
    <col min="3" max="3" width="11.140625" style="40" customWidth="1"/>
    <col min="4" max="4" width="11.28515625" style="40" bestFit="1" customWidth="1"/>
    <col min="5" max="5" width="14.140625" style="40" customWidth="1"/>
    <col min="6" max="6" width="11.28515625" style="40" bestFit="1" customWidth="1"/>
    <col min="7" max="7" width="9.140625" style="40"/>
    <col min="8" max="8" width="12.140625" style="40" customWidth="1"/>
    <col min="9" max="16384" width="9.140625" style="40"/>
  </cols>
  <sheetData>
    <row r="2" spans="2:8" ht="15" x14ac:dyDescent="0.25">
      <c r="B2" s="45"/>
    </row>
    <row r="4" spans="2:8" x14ac:dyDescent="0.2">
      <c r="B4" s="55" t="s">
        <v>56</v>
      </c>
    </row>
    <row r="5" spans="2:8" x14ac:dyDescent="0.2">
      <c r="B5" s="55" t="s">
        <v>67</v>
      </c>
    </row>
    <row r="7" spans="2:8" x14ac:dyDescent="0.2">
      <c r="E7" s="55" t="s">
        <v>66</v>
      </c>
      <c r="F7" s="61">
        <f>E18</f>
        <v>40575</v>
      </c>
    </row>
    <row r="8" spans="2:8" x14ac:dyDescent="0.2">
      <c r="E8" s="56" t="s">
        <v>58</v>
      </c>
      <c r="F8" s="62">
        <f>SUMIF(E12:E20,F7,D12:D20)</f>
        <v>162626</v>
      </c>
      <c r="H8" s="66" t="s">
        <v>14</v>
      </c>
    </row>
    <row r="9" spans="2:8" x14ac:dyDescent="0.2">
      <c r="H9" s="67">
        <v>40545</v>
      </c>
    </row>
    <row r="10" spans="2:8" x14ac:dyDescent="0.2">
      <c r="H10" s="66"/>
    </row>
    <row r="11" spans="2:8" x14ac:dyDescent="0.2">
      <c r="B11" s="57" t="s">
        <v>57</v>
      </c>
      <c r="C11" s="57" t="s">
        <v>59</v>
      </c>
      <c r="D11" s="57" t="s">
        <v>60</v>
      </c>
      <c r="E11" s="63" t="s">
        <v>65</v>
      </c>
      <c r="H11" s="66" t="s">
        <v>70</v>
      </c>
    </row>
    <row r="12" spans="2:8" x14ac:dyDescent="0.2">
      <c r="B12" s="58">
        <v>40557</v>
      </c>
      <c r="C12" s="57" t="s">
        <v>61</v>
      </c>
      <c r="D12" s="60">
        <v>452</v>
      </c>
      <c r="E12" s="64">
        <f>DATE(YEAR(B12),MONTH(B12),1)</f>
        <v>40544</v>
      </c>
      <c r="H12" s="68">
        <f>+B12-$H$9</f>
        <v>12</v>
      </c>
    </row>
    <row r="13" spans="2:8" x14ac:dyDescent="0.2">
      <c r="B13" s="58">
        <v>40561</v>
      </c>
      <c r="C13" s="57" t="s">
        <v>62</v>
      </c>
      <c r="D13" s="60">
        <v>19986</v>
      </c>
      <c r="E13" s="64">
        <f t="shared" ref="E13:E20" si="0">DATE(YEAR(B13),MONTH(B13),1)</f>
        <v>40544</v>
      </c>
      <c r="H13" s="68">
        <f t="shared" ref="H13:H20" si="1">+B13-$H$9</f>
        <v>16</v>
      </c>
    </row>
    <row r="14" spans="2:8" x14ac:dyDescent="0.2">
      <c r="B14" s="58">
        <v>40568</v>
      </c>
      <c r="C14" s="57" t="s">
        <v>63</v>
      </c>
      <c r="D14" s="60">
        <v>1514</v>
      </c>
      <c r="E14" s="64">
        <f t="shared" si="0"/>
        <v>40544</v>
      </c>
      <c r="H14" s="68">
        <f t="shared" si="1"/>
        <v>23</v>
      </c>
    </row>
    <row r="15" spans="2:8" x14ac:dyDescent="0.2">
      <c r="B15" s="58">
        <v>40577</v>
      </c>
      <c r="C15" s="57" t="s">
        <v>64</v>
      </c>
      <c r="D15" s="60">
        <v>1294</v>
      </c>
      <c r="E15" s="64">
        <f t="shared" si="0"/>
        <v>40575</v>
      </c>
      <c r="H15" s="68">
        <f t="shared" si="1"/>
        <v>32</v>
      </c>
    </row>
    <row r="16" spans="2:8" x14ac:dyDescent="0.2">
      <c r="B16" s="58">
        <v>40581</v>
      </c>
      <c r="C16" s="57" t="s">
        <v>61</v>
      </c>
      <c r="D16" s="60">
        <v>35847</v>
      </c>
      <c r="E16" s="64">
        <f t="shared" si="0"/>
        <v>40575</v>
      </c>
      <c r="H16" s="68">
        <f t="shared" si="1"/>
        <v>36</v>
      </c>
    </row>
    <row r="17" spans="2:8" x14ac:dyDescent="0.2">
      <c r="B17" s="58">
        <v>40550</v>
      </c>
      <c r="C17" s="57" t="s">
        <v>62</v>
      </c>
      <c r="D17" s="60">
        <v>521654</v>
      </c>
      <c r="E17" s="64">
        <f t="shared" si="0"/>
        <v>40544</v>
      </c>
      <c r="H17" s="68">
        <f t="shared" si="1"/>
        <v>5</v>
      </c>
    </row>
    <row r="18" spans="2:8" x14ac:dyDescent="0.2">
      <c r="B18" s="58">
        <v>40589</v>
      </c>
      <c r="C18" s="57" t="s">
        <v>64</v>
      </c>
      <c r="D18" s="60">
        <v>125485</v>
      </c>
      <c r="E18" s="64">
        <f t="shared" si="0"/>
        <v>40575</v>
      </c>
      <c r="H18" s="68">
        <f t="shared" si="1"/>
        <v>44</v>
      </c>
    </row>
    <row r="19" spans="2:8" x14ac:dyDescent="0.2">
      <c r="B19" s="59">
        <v>40611</v>
      </c>
      <c r="C19" s="57" t="s">
        <v>61</v>
      </c>
      <c r="D19" s="60">
        <v>4984</v>
      </c>
      <c r="E19" s="64">
        <f t="shared" si="0"/>
        <v>40603</v>
      </c>
      <c r="H19" s="68">
        <f t="shared" si="1"/>
        <v>66</v>
      </c>
    </row>
    <row r="20" spans="2:8" x14ac:dyDescent="0.2">
      <c r="B20" s="58">
        <v>40563</v>
      </c>
      <c r="C20" s="57" t="s">
        <v>63</v>
      </c>
      <c r="D20" s="60">
        <v>18854</v>
      </c>
      <c r="E20" s="64">
        <f t="shared" si="0"/>
        <v>40544</v>
      </c>
      <c r="H20" s="68">
        <f t="shared" si="1"/>
        <v>18</v>
      </c>
    </row>
    <row r="22" spans="2:8" x14ac:dyDescent="0.2">
      <c r="B22" s="55" t="s">
        <v>69</v>
      </c>
    </row>
    <row r="23" spans="2:8" x14ac:dyDescent="0.2">
      <c r="F23" s="65">
        <f>SUMPRODUCT(H12:H20,D12:D20)/SUM(D12:D20)</f>
        <v>14.368277014532852</v>
      </c>
      <c r="G23" s="55" t="s">
        <v>42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"/>
  <sheetViews>
    <sheetView workbookViewId="0">
      <selection activeCell="C2" sqref="C2:C3"/>
    </sheetView>
  </sheetViews>
  <sheetFormatPr defaultRowHeight="44.25" customHeight="1" x14ac:dyDescent="0.25"/>
  <cols>
    <col min="1" max="1" width="18.42578125" style="85" customWidth="1"/>
    <col min="2" max="2" width="85.5703125" style="91" customWidth="1"/>
    <col min="3" max="3" width="25" style="98" customWidth="1"/>
    <col min="4" max="4" width="41.7109375" style="96" customWidth="1"/>
    <col min="5" max="5" width="17.28515625" style="82" customWidth="1"/>
    <col min="6" max="11" width="13.140625" style="82" customWidth="1"/>
    <col min="12" max="12" width="3.28515625" style="82" customWidth="1"/>
    <col min="13" max="13" width="79.85546875" style="83" customWidth="1"/>
    <col min="14" max="14" width="12.42578125" style="84" bestFit="1" customWidth="1"/>
    <col min="15" max="15" width="44.42578125" style="85" customWidth="1"/>
    <col min="16" max="16384" width="9.140625" style="82"/>
  </cols>
  <sheetData>
    <row r="1" spans="1:15" ht="24" customHeight="1" x14ac:dyDescent="0.25">
      <c r="A1" s="111" t="s">
        <v>81</v>
      </c>
      <c r="B1" s="112"/>
      <c r="C1" s="81" t="s">
        <v>80</v>
      </c>
    </row>
    <row r="2" spans="1:15" ht="24" customHeight="1" x14ac:dyDescent="0.25">
      <c r="A2" s="93">
        <v>39583</v>
      </c>
      <c r="B2" s="116" t="str">
        <f>CONCATENATE(L3,". ",M3)</f>
        <v>1. Quantos dias existem entre as duas datas da esquerda</v>
      </c>
      <c r="C2" s="118"/>
      <c r="D2" s="120" t="str">
        <f>IF(C2="","",IF(C2=N3,"Certo!",CONCATENATE("Errado: ",O3," = ",TEXT(N3,",00"))))</f>
        <v/>
      </c>
    </row>
    <row r="3" spans="1:15" ht="44.25" customHeight="1" x14ac:dyDescent="0.25">
      <c r="A3" s="94">
        <v>42233</v>
      </c>
      <c r="B3" s="117"/>
      <c r="C3" s="119"/>
      <c r="D3" s="120"/>
      <c r="L3" s="87">
        <v>1</v>
      </c>
      <c r="M3" s="102" t="s">
        <v>100</v>
      </c>
      <c r="N3" s="89">
        <f>A3-A2</f>
        <v>2650</v>
      </c>
      <c r="O3" s="90" t="s">
        <v>83</v>
      </c>
    </row>
    <row r="4" spans="1:15" ht="44.25" customHeight="1" x14ac:dyDescent="0.25">
      <c r="A4" s="92">
        <v>41379</v>
      </c>
      <c r="B4" s="86" t="str">
        <f>IF(C2="","",CONCATENATE(L4,". ",M4))</f>
        <v/>
      </c>
      <c r="C4" s="97"/>
      <c r="D4" s="96" t="str">
        <f>IF(C4="","",IF(C4=N4,"Certo!",CONCATENATE("Errado: ",O4," = ",TEXT(N4,",00"))))</f>
        <v/>
      </c>
      <c r="L4" s="87">
        <f t="shared" ref="L4:L12" si="0">+L3+1</f>
        <v>2</v>
      </c>
      <c r="M4" s="102" t="s">
        <v>101</v>
      </c>
      <c r="N4" s="89">
        <f>+A4-A2</f>
        <v>1796</v>
      </c>
      <c r="O4" s="90" t="s">
        <v>90</v>
      </c>
    </row>
    <row r="5" spans="1:15" ht="44.25" customHeight="1" x14ac:dyDescent="0.25">
      <c r="A5" s="92">
        <v>40686</v>
      </c>
      <c r="B5" s="86" t="str">
        <f t="shared" ref="B5:B12" si="1">IF(C4="","",CONCATENATE(L5,". ",M5))</f>
        <v/>
      </c>
      <c r="C5" s="97"/>
      <c r="D5" s="96" t="str">
        <f>IF(C5="","",IF(C5=N5,"Certo!",CONCATENATE("Errado: ",O5," = ",TEXT(N5,"dd/mm/aa"))))</f>
        <v/>
      </c>
      <c r="L5" s="87">
        <f t="shared" si="0"/>
        <v>3</v>
      </c>
      <c r="M5" s="102" t="s">
        <v>102</v>
      </c>
      <c r="N5" s="95">
        <f>+A5+85</f>
        <v>40771</v>
      </c>
      <c r="O5" s="90" t="s">
        <v>91</v>
      </c>
    </row>
    <row r="6" spans="1:15" ht="44.25" customHeight="1" x14ac:dyDescent="0.25">
      <c r="A6" s="92">
        <v>42503</v>
      </c>
      <c r="B6" s="86" t="str">
        <f t="shared" si="1"/>
        <v/>
      </c>
      <c r="C6" s="97"/>
      <c r="D6" s="96" t="str">
        <f>IF(C6="","",IF(C6=N6,"Certo!",CONCATENATE("Errado: ",O6," = ",TEXT(N6,"dd/mm/aa"))))</f>
        <v/>
      </c>
      <c r="L6" s="87">
        <f t="shared" si="0"/>
        <v>4</v>
      </c>
      <c r="M6" s="102" t="s">
        <v>103</v>
      </c>
      <c r="N6" s="95">
        <f>+A6-58</f>
        <v>42445</v>
      </c>
      <c r="O6" s="90" t="s">
        <v>92</v>
      </c>
    </row>
    <row r="7" spans="1:15" ht="44.25" customHeight="1" x14ac:dyDescent="0.25">
      <c r="A7" s="92">
        <v>32399</v>
      </c>
      <c r="B7" s="86" t="str">
        <f t="shared" si="1"/>
        <v/>
      </c>
      <c r="C7" s="97"/>
      <c r="D7" s="96" t="str">
        <f>IF(C7="","",IF(C7=N7,"Certo!",CONCATENATE("Errado: ",O7," = ",TEXT(N7,",00"))))</f>
        <v/>
      </c>
      <c r="L7" s="87">
        <f t="shared" si="0"/>
        <v>5</v>
      </c>
      <c r="M7" s="88" t="s">
        <v>104</v>
      </c>
      <c r="N7" s="89">
        <f>YEAR(A7)</f>
        <v>1988</v>
      </c>
      <c r="O7" s="90" t="s">
        <v>84</v>
      </c>
    </row>
    <row r="8" spans="1:15" ht="44.25" customHeight="1" x14ac:dyDescent="0.25">
      <c r="A8" s="92">
        <v>28229</v>
      </c>
      <c r="B8" s="86" t="str">
        <f t="shared" si="1"/>
        <v/>
      </c>
      <c r="C8" s="97"/>
      <c r="D8" s="96" t="str">
        <f>IF(C8="","",IF(C8=N8,"Certo!",CONCATENATE("Errado: ",O8," = ",TEXT(N8,",00"))))</f>
        <v/>
      </c>
      <c r="L8" s="87">
        <f t="shared" si="0"/>
        <v>6</v>
      </c>
      <c r="M8" s="88" t="s">
        <v>105</v>
      </c>
      <c r="N8" s="89">
        <f>MONTH(A8)</f>
        <v>4</v>
      </c>
      <c r="O8" s="90" t="s">
        <v>85</v>
      </c>
    </row>
    <row r="9" spans="1:15" ht="44.25" customHeight="1" x14ac:dyDescent="0.25">
      <c r="A9" s="92">
        <v>31522</v>
      </c>
      <c r="B9" s="86" t="str">
        <f t="shared" si="1"/>
        <v/>
      </c>
      <c r="C9" s="97"/>
      <c r="D9" s="96" t="str">
        <f>IF(C9="","",IF(C9=N9,"Certo!",CONCATENATE("Errado: ",O9," = ",TEXT(N9,",00"))))</f>
        <v/>
      </c>
      <c r="L9" s="87">
        <f t="shared" si="0"/>
        <v>7</v>
      </c>
      <c r="M9" s="88" t="s">
        <v>106</v>
      </c>
      <c r="N9" s="89">
        <f>DAY(A9)</f>
        <v>20</v>
      </c>
      <c r="O9" s="90" t="s">
        <v>86</v>
      </c>
    </row>
    <row r="10" spans="1:15" ht="44.25" customHeight="1" x14ac:dyDescent="0.25">
      <c r="A10" s="92"/>
      <c r="B10" s="86" t="str">
        <f t="shared" si="1"/>
        <v/>
      </c>
      <c r="C10" s="97"/>
      <c r="D10" s="96" t="str">
        <f>IF(C10="","",IF(C10=N10,"Certo!",CONCATENATE("Errado: ",O10," = ",TEXT(N10,"dd/mm/aa"))))</f>
        <v/>
      </c>
      <c r="L10" s="87">
        <f t="shared" si="0"/>
        <v>8</v>
      </c>
      <c r="M10" s="88" t="s">
        <v>82</v>
      </c>
      <c r="N10" s="95">
        <f>DATE(2013,9,10)</f>
        <v>41527</v>
      </c>
      <c r="O10" s="107" t="s">
        <v>117</v>
      </c>
    </row>
    <row r="11" spans="1:15" ht="44.25" customHeight="1" x14ac:dyDescent="0.25">
      <c r="A11" s="92">
        <v>42019</v>
      </c>
      <c r="B11" s="86" t="str">
        <f t="shared" si="1"/>
        <v/>
      </c>
      <c r="C11" s="97"/>
      <c r="D11" s="96" t="str">
        <f>IF(C11="","",IF(C11=N11,"Certo!",CONCATENATE("Errado: ",O11," = ",TEXT(N11,",00"))))</f>
        <v/>
      </c>
      <c r="L11" s="87">
        <f t="shared" si="0"/>
        <v>9</v>
      </c>
      <c r="M11" s="88" t="s">
        <v>107</v>
      </c>
      <c r="N11" s="89">
        <f>WEEKDAY(A11,1)</f>
        <v>5</v>
      </c>
      <c r="O11" s="90" t="s">
        <v>87</v>
      </c>
    </row>
    <row r="12" spans="1:15" ht="44.25" customHeight="1" x14ac:dyDescent="0.25">
      <c r="A12" s="92">
        <v>32378</v>
      </c>
      <c r="B12" s="86" t="str">
        <f t="shared" si="1"/>
        <v/>
      </c>
      <c r="C12" s="97"/>
      <c r="D12" s="96" t="str">
        <f>IF(C12="","",IF(C12=N12,"Certo!",CONCATENATE("Errado: ",O12," = ",TEXT(N12,",00"))))</f>
        <v/>
      </c>
      <c r="L12" s="87">
        <f t="shared" si="0"/>
        <v>10</v>
      </c>
      <c r="M12" s="88" t="s">
        <v>108</v>
      </c>
      <c r="N12" s="89">
        <f>WEEKDAY(A12,2)</f>
        <v>2</v>
      </c>
      <c r="O12" s="90" t="s">
        <v>88</v>
      </c>
    </row>
    <row r="13" spans="1:15" ht="44.25" customHeight="1" x14ac:dyDescent="0.25">
      <c r="A13" s="113" t="str">
        <f>IF(C12="","",CONCATENATE("Sua nota foi igual a : ",COUNTIF(D2:D12,"Certo!")))</f>
        <v/>
      </c>
      <c r="B13" s="114"/>
      <c r="C13" s="115"/>
    </row>
  </sheetData>
  <mergeCells count="5">
    <mergeCell ref="A1:B1"/>
    <mergeCell ref="A13:C13"/>
    <mergeCell ref="B2:B3"/>
    <mergeCell ref="C2:C3"/>
    <mergeCell ref="D2:D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zoomScale="140" zoomScaleNormal="140" workbookViewId="0">
      <selection activeCell="D6" sqref="D6"/>
    </sheetView>
  </sheetViews>
  <sheetFormatPr defaultRowHeight="15" x14ac:dyDescent="0.25"/>
  <cols>
    <col min="1" max="3" width="11.5703125" style="99" bestFit="1" customWidth="1"/>
    <col min="4" max="16384" width="9.140625" style="99"/>
  </cols>
  <sheetData>
    <row r="1" spans="1:4" x14ac:dyDescent="0.25">
      <c r="A1" s="99" t="s">
        <v>95</v>
      </c>
      <c r="B1" s="99" t="s">
        <v>96</v>
      </c>
      <c r="C1" s="99" t="s">
        <v>94</v>
      </c>
    </row>
    <row r="2" spans="1:4" x14ac:dyDescent="0.25">
      <c r="A2" s="100">
        <v>32183</v>
      </c>
      <c r="B2" s="100">
        <v>39675</v>
      </c>
      <c r="D2" s="103" t="s">
        <v>109</v>
      </c>
    </row>
    <row r="3" spans="1:4" x14ac:dyDescent="0.25">
      <c r="A3" s="100">
        <v>41075</v>
      </c>
      <c r="B3" s="100">
        <v>41718</v>
      </c>
    </row>
    <row r="5" spans="1:4" x14ac:dyDescent="0.25">
      <c r="A5" s="99" t="s">
        <v>95</v>
      </c>
      <c r="B5" s="103" t="s">
        <v>110</v>
      </c>
      <c r="C5" s="99" t="s">
        <v>93</v>
      </c>
      <c r="D5" s="103" t="s">
        <v>111</v>
      </c>
    </row>
    <row r="6" spans="1:4" x14ac:dyDescent="0.25">
      <c r="A6" s="100">
        <v>41838</v>
      </c>
      <c r="B6" s="99">
        <v>38</v>
      </c>
      <c r="C6" s="100"/>
    </row>
    <row r="7" spans="1:4" x14ac:dyDescent="0.25">
      <c r="A7" s="100">
        <v>42028</v>
      </c>
      <c r="B7" s="99">
        <f>7*30</f>
        <v>210</v>
      </c>
      <c r="C7" s="100"/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zoomScale="140" zoomScaleNormal="140" workbookViewId="0"/>
  </sheetViews>
  <sheetFormatPr defaultRowHeight="15" x14ac:dyDescent="0.25"/>
  <cols>
    <col min="1" max="3" width="11.5703125" style="99" bestFit="1" customWidth="1"/>
    <col min="4" max="16384" width="9.140625" style="99"/>
  </cols>
  <sheetData>
    <row r="1" spans="1:4" x14ac:dyDescent="0.25">
      <c r="A1" s="99" t="s">
        <v>95</v>
      </c>
      <c r="B1" s="99" t="s">
        <v>96</v>
      </c>
      <c r="C1" s="99" t="s">
        <v>94</v>
      </c>
    </row>
    <row r="2" spans="1:4" x14ac:dyDescent="0.25">
      <c r="A2" s="100">
        <v>32183</v>
      </c>
      <c r="B2" s="100">
        <v>39675</v>
      </c>
      <c r="C2" s="104">
        <f>+B2-A2</f>
        <v>7492</v>
      </c>
      <c r="D2" s="103" t="s">
        <v>109</v>
      </c>
    </row>
    <row r="3" spans="1:4" x14ac:dyDescent="0.25">
      <c r="A3" s="100">
        <v>41075</v>
      </c>
      <c r="B3" s="100">
        <v>41718</v>
      </c>
      <c r="C3" s="104">
        <f t="shared" ref="C3" si="0">+B3-A3</f>
        <v>643</v>
      </c>
    </row>
    <row r="5" spans="1:4" x14ac:dyDescent="0.25">
      <c r="A5" s="99" t="s">
        <v>95</v>
      </c>
      <c r="B5" s="103" t="s">
        <v>110</v>
      </c>
      <c r="C5" s="99" t="s">
        <v>93</v>
      </c>
      <c r="D5" s="103" t="s">
        <v>111</v>
      </c>
    </row>
    <row r="6" spans="1:4" x14ac:dyDescent="0.25">
      <c r="A6" s="100">
        <v>41838</v>
      </c>
      <c r="B6" s="99">
        <v>38</v>
      </c>
      <c r="C6" s="104">
        <f>+A6+B6</f>
        <v>41876</v>
      </c>
    </row>
    <row r="7" spans="1:4" x14ac:dyDescent="0.25">
      <c r="A7" s="100">
        <v>42028</v>
      </c>
      <c r="B7" s="99">
        <f>7*30</f>
        <v>210</v>
      </c>
      <c r="C7" s="104">
        <f>+A7+B7</f>
        <v>42238</v>
      </c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zoomScale="280" zoomScaleNormal="24" workbookViewId="0">
      <selection activeCell="C5" sqref="C5"/>
    </sheetView>
  </sheetViews>
  <sheetFormatPr defaultRowHeight="15" x14ac:dyDescent="0.25"/>
  <cols>
    <col min="1" max="1" width="16.42578125" style="99" bestFit="1" customWidth="1"/>
    <col min="2" max="16384" width="9.140625" style="99"/>
  </cols>
  <sheetData>
    <row r="1" spans="1:3" x14ac:dyDescent="0.25">
      <c r="A1" s="105">
        <v>42597</v>
      </c>
    </row>
    <row r="2" spans="1:3" x14ac:dyDescent="0.25">
      <c r="A2" s="101" t="s">
        <v>99</v>
      </c>
      <c r="C2" s="103" t="s">
        <v>112</v>
      </c>
    </row>
    <row r="3" spans="1:3" x14ac:dyDescent="0.25">
      <c r="A3" s="101" t="s">
        <v>98</v>
      </c>
      <c r="C3" s="103" t="s">
        <v>113</v>
      </c>
    </row>
    <row r="4" spans="1:3" x14ac:dyDescent="0.25">
      <c r="A4" s="99" t="s">
        <v>97</v>
      </c>
      <c r="C4" s="103" t="s">
        <v>114</v>
      </c>
    </row>
    <row r="5" spans="1:3" x14ac:dyDescent="0.25">
      <c r="A5" s="99" t="s">
        <v>8</v>
      </c>
    </row>
  </sheetData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zoomScale="280" zoomScaleNormal="24" workbookViewId="0">
      <selection activeCell="C5" sqref="C5"/>
    </sheetView>
  </sheetViews>
  <sheetFormatPr defaultRowHeight="15" x14ac:dyDescent="0.25"/>
  <cols>
    <col min="1" max="1" width="16.42578125" style="99" bestFit="1" customWidth="1"/>
    <col min="2" max="16384" width="9.140625" style="99"/>
  </cols>
  <sheetData>
    <row r="1" spans="1:2" x14ac:dyDescent="0.25">
      <c r="A1" s="100">
        <v>42597</v>
      </c>
    </row>
    <row r="2" spans="1:2" x14ac:dyDescent="0.25">
      <c r="A2" s="101" t="s">
        <v>99</v>
      </c>
      <c r="B2" s="99">
        <f>WEEKDAY(A1)</f>
        <v>2</v>
      </c>
    </row>
    <row r="3" spans="1:2" x14ac:dyDescent="0.25">
      <c r="A3" s="101" t="s">
        <v>98</v>
      </c>
      <c r="B3" s="99">
        <f>DAY(A1)</f>
        <v>15</v>
      </c>
    </row>
    <row r="4" spans="1:2" x14ac:dyDescent="0.25">
      <c r="A4" s="99" t="s">
        <v>97</v>
      </c>
      <c r="B4" s="99">
        <f>MONTH(A1)</f>
        <v>8</v>
      </c>
    </row>
    <row r="5" spans="1:2" x14ac:dyDescent="0.25">
      <c r="A5" s="99" t="s">
        <v>8</v>
      </c>
      <c r="B5" s="99">
        <f>YEAR(A1)</f>
        <v>2016</v>
      </c>
    </row>
  </sheetData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4"/>
  <dimension ref="B3:K14"/>
  <sheetViews>
    <sheetView showGridLines="0" zoomScale="130" zoomScaleNormal="130" workbookViewId="0">
      <selection activeCell="B4" sqref="B4"/>
    </sheetView>
  </sheetViews>
  <sheetFormatPr defaultRowHeight="12.75" x14ac:dyDescent="0.2"/>
  <cols>
    <col min="1" max="1" width="2.7109375" customWidth="1"/>
    <col min="2" max="2" width="16.7109375" customWidth="1"/>
    <col min="3" max="3" width="10.140625" customWidth="1"/>
    <col min="4" max="4" width="9.5703125" bestFit="1" customWidth="1"/>
    <col min="5" max="5" width="8.42578125" customWidth="1"/>
    <col min="6" max="6" width="10.7109375" customWidth="1"/>
    <col min="7" max="7" width="11.140625" customWidth="1"/>
    <col min="8" max="8" width="6.5703125" bestFit="1" customWidth="1"/>
    <col min="9" max="9" width="3.140625" customWidth="1"/>
    <col min="10" max="10" width="3.28515625" customWidth="1"/>
  </cols>
  <sheetData>
    <row r="3" spans="2:11" x14ac:dyDescent="0.2">
      <c r="B3" s="7"/>
    </row>
    <row r="4" spans="2:11" ht="15" x14ac:dyDescent="0.2">
      <c r="B4" s="21"/>
    </row>
    <row r="6" spans="2:11" ht="54.75" customHeight="1" x14ac:dyDescent="0.2">
      <c r="B6" s="121" t="s">
        <v>32</v>
      </c>
      <c r="C6" s="121"/>
      <c r="D6" s="121"/>
      <c r="E6" s="121"/>
      <c r="F6" s="121"/>
      <c r="G6" s="121"/>
      <c r="H6" s="121"/>
      <c r="I6" s="27"/>
      <c r="J6" s="27"/>
      <c r="K6" s="27"/>
    </row>
    <row r="8" spans="2:11" x14ac:dyDescent="0.2">
      <c r="B8" s="1" t="s">
        <v>6</v>
      </c>
      <c r="C8" s="1" t="s">
        <v>7</v>
      </c>
      <c r="D8" s="1" t="s">
        <v>8</v>
      </c>
      <c r="E8" s="1" t="s">
        <v>9</v>
      </c>
      <c r="F8" s="1" t="s">
        <v>10</v>
      </c>
    </row>
    <row r="9" spans="2:11" x14ac:dyDescent="0.2">
      <c r="B9" s="28" t="s">
        <v>5</v>
      </c>
      <c r="C9" s="29">
        <v>32642</v>
      </c>
      <c r="D9" s="36">
        <f>YEAR(C9)</f>
        <v>1989</v>
      </c>
      <c r="E9" s="36">
        <f>$D$14-D9</f>
        <v>19</v>
      </c>
      <c r="F9" s="37">
        <f>E9*100</f>
        <v>1900</v>
      </c>
    </row>
    <row r="10" spans="2:11" x14ac:dyDescent="0.2">
      <c r="B10" s="28" t="s">
        <v>11</v>
      </c>
      <c r="C10" s="29">
        <v>27587</v>
      </c>
      <c r="D10" s="36">
        <f t="shared" ref="D10:D14" si="0">YEAR(C10)</f>
        <v>1975</v>
      </c>
      <c r="E10" s="36">
        <f t="shared" ref="E10:E13" si="1">$D$14-D10</f>
        <v>33</v>
      </c>
      <c r="F10" s="37">
        <f t="shared" ref="F10:F13" si="2">E10*100</f>
        <v>3300</v>
      </c>
    </row>
    <row r="11" spans="2:11" x14ac:dyDescent="0.2">
      <c r="B11" s="28" t="s">
        <v>4</v>
      </c>
      <c r="C11" s="29">
        <v>31887</v>
      </c>
      <c r="D11" s="36">
        <f t="shared" si="0"/>
        <v>1987</v>
      </c>
      <c r="E11" s="36">
        <f t="shared" si="1"/>
        <v>21</v>
      </c>
      <c r="F11" s="37">
        <f t="shared" si="2"/>
        <v>2100</v>
      </c>
    </row>
    <row r="12" spans="2:11" x14ac:dyDescent="0.2">
      <c r="B12" s="28" t="s">
        <v>12</v>
      </c>
      <c r="C12" s="29">
        <v>37616</v>
      </c>
      <c r="D12" s="36">
        <f t="shared" si="0"/>
        <v>2002</v>
      </c>
      <c r="E12" s="36">
        <f t="shared" si="1"/>
        <v>6</v>
      </c>
      <c r="F12" s="37">
        <f t="shared" si="2"/>
        <v>600</v>
      </c>
    </row>
    <row r="13" spans="2:11" x14ac:dyDescent="0.2">
      <c r="B13" s="28" t="s">
        <v>13</v>
      </c>
      <c r="C13" s="29">
        <v>36280</v>
      </c>
      <c r="D13" s="36">
        <f t="shared" si="0"/>
        <v>1999</v>
      </c>
      <c r="E13" s="36">
        <f t="shared" si="1"/>
        <v>9</v>
      </c>
      <c r="F13" s="37">
        <f t="shared" si="2"/>
        <v>900</v>
      </c>
    </row>
    <row r="14" spans="2:11" x14ac:dyDescent="0.2">
      <c r="B14" s="28" t="s">
        <v>14</v>
      </c>
      <c r="C14" s="29">
        <v>39501</v>
      </c>
      <c r="D14" s="36">
        <f t="shared" si="0"/>
        <v>2008</v>
      </c>
      <c r="E14" s="36" t="s">
        <v>15</v>
      </c>
      <c r="F14" s="36" t="s">
        <v>15</v>
      </c>
    </row>
  </sheetData>
  <mergeCells count="1">
    <mergeCell ref="B6:H6"/>
  </mergeCells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8"/>
  <dimension ref="B3:K14"/>
  <sheetViews>
    <sheetView showGridLines="0" workbookViewId="0">
      <selection activeCell="D29" sqref="D29"/>
    </sheetView>
  </sheetViews>
  <sheetFormatPr defaultRowHeight="12.75" x14ac:dyDescent="0.2"/>
  <cols>
    <col min="1" max="1" width="2.7109375" customWidth="1"/>
    <col min="2" max="2" width="16.7109375" customWidth="1"/>
    <col min="3" max="3" width="10.140625" bestFit="1" customWidth="1"/>
    <col min="4" max="4" width="9.5703125" bestFit="1" customWidth="1"/>
    <col min="5" max="5" width="7.42578125" bestFit="1" customWidth="1"/>
    <col min="6" max="6" width="10.7109375" bestFit="1" customWidth="1"/>
    <col min="7" max="7" width="11.85546875" bestFit="1" customWidth="1"/>
    <col min="8" max="8" width="6.5703125" bestFit="1" customWidth="1"/>
    <col min="9" max="9" width="3.140625" customWidth="1"/>
    <col min="10" max="10" width="3.28515625" customWidth="1"/>
  </cols>
  <sheetData>
    <row r="3" spans="2:11" x14ac:dyDescent="0.2">
      <c r="B3" s="7"/>
    </row>
    <row r="4" spans="2:11" ht="15" x14ac:dyDescent="0.2">
      <c r="B4" s="21"/>
    </row>
    <row r="6" spans="2:11" ht="54.75" customHeight="1" x14ac:dyDescent="0.2">
      <c r="B6" s="121" t="s">
        <v>32</v>
      </c>
      <c r="C6" s="121"/>
      <c r="D6" s="121"/>
      <c r="E6" s="121"/>
      <c r="F6" s="121"/>
      <c r="G6" s="121"/>
      <c r="H6" s="121"/>
      <c r="I6" s="27"/>
      <c r="J6" s="27"/>
      <c r="K6" s="27"/>
    </row>
    <row r="8" spans="2:11" x14ac:dyDescent="0.2">
      <c r="B8" s="1" t="s">
        <v>6</v>
      </c>
      <c r="C8" s="1" t="s">
        <v>7</v>
      </c>
      <c r="D8" s="1" t="s">
        <v>8</v>
      </c>
      <c r="E8" s="1" t="s">
        <v>9</v>
      </c>
      <c r="F8" s="1" t="s">
        <v>10</v>
      </c>
    </row>
    <row r="9" spans="2:11" x14ac:dyDescent="0.2">
      <c r="B9" s="28" t="s">
        <v>5</v>
      </c>
      <c r="C9" s="29">
        <v>32642</v>
      </c>
      <c r="D9" s="30">
        <f t="shared" ref="D9:D14" si="0">YEAR(C9)</f>
        <v>1989</v>
      </c>
      <c r="E9" s="30">
        <f>D$14-D9</f>
        <v>19</v>
      </c>
      <c r="F9" s="31">
        <f>100*E9</f>
        <v>1900</v>
      </c>
    </row>
    <row r="10" spans="2:11" x14ac:dyDescent="0.2">
      <c r="B10" s="28" t="s">
        <v>11</v>
      </c>
      <c r="C10" s="29">
        <v>27587</v>
      </c>
      <c r="D10" s="30">
        <f t="shared" si="0"/>
        <v>1975</v>
      </c>
      <c r="E10" s="30">
        <f>D$14-D10</f>
        <v>33</v>
      </c>
      <c r="F10" s="31">
        <f>100*E10</f>
        <v>3300</v>
      </c>
    </row>
    <row r="11" spans="2:11" x14ac:dyDescent="0.2">
      <c r="B11" s="28" t="s">
        <v>4</v>
      </c>
      <c r="C11" s="29">
        <v>31887</v>
      </c>
      <c r="D11" s="30">
        <f t="shared" si="0"/>
        <v>1987</v>
      </c>
      <c r="E11" s="30">
        <f>D$14-D11</f>
        <v>21</v>
      </c>
      <c r="F11" s="31">
        <f>100*E11</f>
        <v>2100</v>
      </c>
    </row>
    <row r="12" spans="2:11" x14ac:dyDescent="0.2">
      <c r="B12" s="28" t="s">
        <v>12</v>
      </c>
      <c r="C12" s="29">
        <v>37616</v>
      </c>
      <c r="D12" s="30">
        <f t="shared" si="0"/>
        <v>2002</v>
      </c>
      <c r="E12" s="30">
        <f>D$14-D12</f>
        <v>6</v>
      </c>
      <c r="F12" s="31">
        <f>100*E12</f>
        <v>600</v>
      </c>
    </row>
    <row r="13" spans="2:11" x14ac:dyDescent="0.2">
      <c r="B13" s="28" t="s">
        <v>13</v>
      </c>
      <c r="C13" s="29">
        <v>36280</v>
      </c>
      <c r="D13" s="30">
        <f t="shared" si="0"/>
        <v>1999</v>
      </c>
      <c r="E13" s="30">
        <f>D$14-D13</f>
        <v>9</v>
      </c>
      <c r="F13" s="31">
        <f>100*E13</f>
        <v>900</v>
      </c>
    </row>
    <row r="14" spans="2:11" x14ac:dyDescent="0.2">
      <c r="B14" s="28" t="s">
        <v>14</v>
      </c>
      <c r="C14" s="29">
        <v>39501</v>
      </c>
      <c r="D14" s="30">
        <f t="shared" si="0"/>
        <v>2008</v>
      </c>
      <c r="E14" s="1" t="s">
        <v>15</v>
      </c>
      <c r="F14" s="1" t="s">
        <v>15</v>
      </c>
    </row>
  </sheetData>
  <mergeCells count="1">
    <mergeCell ref="B6:H6"/>
  </mergeCells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5"/>
  <sheetViews>
    <sheetView showGridLines="0" topLeftCell="A5" zoomScale="150" zoomScaleNormal="150" workbookViewId="0">
      <selection activeCell="A5" sqref="A5"/>
    </sheetView>
  </sheetViews>
  <sheetFormatPr defaultRowHeight="12.75" x14ac:dyDescent="0.2"/>
  <cols>
    <col min="1" max="1" width="2.7109375" style="25" customWidth="1"/>
    <col min="2" max="2" width="14.7109375" style="25" customWidth="1"/>
    <col min="3" max="3" width="12" style="25" customWidth="1"/>
    <col min="4" max="4" width="13" style="25" customWidth="1"/>
    <col min="5" max="5" width="11.85546875" style="25" bestFit="1" customWidth="1"/>
    <col min="6" max="6" width="9.85546875" style="25" customWidth="1"/>
    <col min="7" max="7" width="11.28515625" style="25" customWidth="1"/>
    <col min="8" max="8" width="4.7109375" style="25" customWidth="1"/>
    <col min="9" max="9" width="3.140625" style="25" customWidth="1"/>
    <col min="10" max="10" width="3.28515625" style="25" customWidth="1"/>
    <col min="11" max="16384" width="9.140625" style="25"/>
  </cols>
  <sheetData>
    <row r="1" spans="2:11" hidden="1" x14ac:dyDescent="0.2"/>
    <row r="2" spans="2:11" hidden="1" x14ac:dyDescent="0.2"/>
    <row r="3" spans="2:11" hidden="1" x14ac:dyDescent="0.2">
      <c r="B3" s="24"/>
    </row>
    <row r="4" spans="2:11" ht="15" hidden="1" x14ac:dyDescent="0.2">
      <c r="B4" s="26"/>
    </row>
    <row r="6" spans="2:11" customFormat="1" ht="43.5" customHeight="1" x14ac:dyDescent="0.2">
      <c r="B6" s="121" t="s">
        <v>16</v>
      </c>
      <c r="C6" s="121"/>
      <c r="D6" s="121"/>
      <c r="E6" s="121"/>
      <c r="F6" s="121"/>
      <c r="G6" s="121"/>
      <c r="H6" s="121"/>
      <c r="I6" s="121"/>
      <c r="J6" s="27"/>
      <c r="K6" s="27"/>
    </row>
    <row r="7" spans="2:11" customFormat="1" x14ac:dyDescent="0.2"/>
    <row r="8" spans="2:11" x14ac:dyDescent="0.2">
      <c r="B8" s="1" t="s">
        <v>17</v>
      </c>
      <c r="C8" s="1" t="s">
        <v>18</v>
      </c>
      <c r="D8" s="1" t="s">
        <v>19</v>
      </c>
    </row>
    <row r="9" spans="2:11" x14ac:dyDescent="0.2">
      <c r="B9" s="29">
        <v>39457</v>
      </c>
      <c r="C9" s="29">
        <v>39793</v>
      </c>
      <c r="D9" s="122"/>
    </row>
    <row r="10" spans="2:11" x14ac:dyDescent="0.2">
      <c r="B10" s="29">
        <v>39558</v>
      </c>
      <c r="C10" s="29">
        <v>39670</v>
      </c>
      <c r="D10" s="122"/>
    </row>
    <row r="11" spans="2:11" x14ac:dyDescent="0.2">
      <c r="B11" s="29">
        <v>39706</v>
      </c>
      <c r="C11" s="29">
        <v>39812</v>
      </c>
      <c r="D11" s="122"/>
    </row>
    <row r="13" spans="2:11" x14ac:dyDescent="0.2">
      <c r="B13" t="s">
        <v>20</v>
      </c>
      <c r="C13"/>
    </row>
    <row r="14" spans="2:11" x14ac:dyDescent="0.2">
      <c r="B14" s="28" t="s">
        <v>21</v>
      </c>
      <c r="C14" s="32">
        <v>39448</v>
      </c>
    </row>
    <row r="15" spans="2:11" x14ac:dyDescent="0.2">
      <c r="B15" s="28" t="s">
        <v>22</v>
      </c>
      <c r="C15" s="32">
        <v>39506</v>
      </c>
    </row>
    <row r="16" spans="2:11" x14ac:dyDescent="0.2">
      <c r="B16" s="28" t="s">
        <v>23</v>
      </c>
      <c r="C16" s="32">
        <v>39552</v>
      </c>
    </row>
    <row r="17" spans="2:3" x14ac:dyDescent="0.2">
      <c r="B17" s="28" t="s">
        <v>23</v>
      </c>
      <c r="C17" s="32">
        <v>39554</v>
      </c>
    </row>
    <row r="18" spans="2:3" x14ac:dyDescent="0.2">
      <c r="B18" s="28" t="s">
        <v>23</v>
      </c>
      <c r="C18" s="32">
        <v>39559</v>
      </c>
    </row>
    <row r="19" spans="2:3" x14ac:dyDescent="0.2">
      <c r="B19" s="28" t="s">
        <v>24</v>
      </c>
      <c r="C19" s="32">
        <v>39569</v>
      </c>
    </row>
    <row r="20" spans="2:3" x14ac:dyDescent="0.2">
      <c r="B20" s="28" t="s">
        <v>25</v>
      </c>
      <c r="C20" s="32">
        <v>39614</v>
      </c>
    </row>
    <row r="21" spans="2:3" x14ac:dyDescent="0.2">
      <c r="B21" s="28" t="s">
        <v>26</v>
      </c>
      <c r="C21" s="32">
        <v>39698</v>
      </c>
    </row>
    <row r="22" spans="2:3" x14ac:dyDescent="0.2">
      <c r="B22" s="28" t="s">
        <v>27</v>
      </c>
      <c r="C22" s="32">
        <v>39733</v>
      </c>
    </row>
    <row r="23" spans="2:3" x14ac:dyDescent="0.2">
      <c r="B23" s="28" t="s">
        <v>28</v>
      </c>
      <c r="C23" s="32">
        <v>39754</v>
      </c>
    </row>
    <row r="24" spans="2:3" x14ac:dyDescent="0.2">
      <c r="B24" s="28" t="s">
        <v>28</v>
      </c>
      <c r="C24" s="32">
        <v>39767</v>
      </c>
    </row>
    <row r="25" spans="2:3" x14ac:dyDescent="0.2">
      <c r="B25" s="28" t="s">
        <v>29</v>
      </c>
      <c r="C25" s="32">
        <v>39807</v>
      </c>
    </row>
  </sheetData>
  <mergeCells count="1">
    <mergeCell ref="B6:I6"/>
  </mergeCells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18</vt:i4>
      </vt:variant>
    </vt:vector>
  </HeadingPairs>
  <TitlesOfParts>
    <vt:vector size="18" baseType="lpstr">
      <vt:lpstr>Início</vt:lpstr>
      <vt:lpstr>Lista Datas</vt:lpstr>
      <vt:lpstr>Matematicas 1</vt:lpstr>
      <vt:lpstr>Matematicas 1R</vt:lpstr>
      <vt:lpstr>Dia Mes Ano 1</vt:lpstr>
      <vt:lpstr>Dia Mes Ano 1R</vt:lpstr>
      <vt:lpstr>Ano 1</vt:lpstr>
      <vt:lpstr>Ano 1R</vt:lpstr>
      <vt:lpstr>DiaTrabalhoTotal 1</vt:lpstr>
      <vt:lpstr>DiaTrabalhoTotal 1R</vt:lpstr>
      <vt:lpstr>DiaTrabalho 1</vt:lpstr>
      <vt:lpstr>DiaTrabalho 1R</vt:lpstr>
      <vt:lpstr>Diversos 1</vt:lpstr>
      <vt:lpstr>Diversos 1R</vt:lpstr>
      <vt:lpstr>Diversos 2</vt:lpstr>
      <vt:lpstr>Diversos 2R</vt:lpstr>
      <vt:lpstr>Diversos 3</vt:lpstr>
      <vt:lpstr>Diversos 3R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</dc:creator>
  <cp:lastModifiedBy>Adriano Bruni</cp:lastModifiedBy>
  <cp:lastPrinted>2008-02-19T00:01:30Z</cp:lastPrinted>
  <dcterms:created xsi:type="dcterms:W3CDTF">2006-05-10T12:49:20Z</dcterms:created>
  <dcterms:modified xsi:type="dcterms:W3CDTF">2016-11-01T11:27:00Z</dcterms:modified>
</cp:coreProperties>
</file>