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E:\_Dados_Bruni\Dropbox\slides\Excel\Coelba\"/>
    </mc:Choice>
  </mc:AlternateContent>
  <bookViews>
    <workbookView xWindow="480" yWindow="45" windowWidth="12120" windowHeight="7320" tabRatio="887" activeTab="1"/>
  </bookViews>
  <sheets>
    <sheet name="Início" sheetId="26" r:id="rId1"/>
    <sheet name="Lista Formulas" sheetId="66" r:id="rId2"/>
    <sheet name="Formulas 1" sheetId="58" r:id="rId3"/>
    <sheet name="Formulas 1R" sheetId="52" r:id="rId4"/>
    <sheet name="Formulas 2" sheetId="53" r:id="rId5"/>
    <sheet name="Formulas 2R" sheetId="59" r:id="rId6"/>
    <sheet name="Formulas 3" sheetId="54" r:id="rId7"/>
    <sheet name="Formulas 3R" sheetId="60" r:id="rId8"/>
    <sheet name="Formulas 4" sheetId="55" r:id="rId9"/>
    <sheet name="Formulas 4R" sheetId="61" r:id="rId10"/>
    <sheet name="Formulas 5" sheetId="56" r:id="rId11"/>
    <sheet name="Formulas 5R" sheetId="62" r:id="rId12"/>
    <sheet name="Trava 1" sheetId="64" r:id="rId13"/>
    <sheet name="Trava 1R" sheetId="65" r:id="rId14"/>
    <sheet name="Trava 2" sheetId="57" r:id="rId15"/>
    <sheet name="Trava 2R" sheetId="63" r:id="rId16"/>
  </sheets>
  <definedNames>
    <definedName name="dolar" localSheetId="13">'Trava 1R'!$C$2</definedName>
    <definedName name="dolar">'Trava 1'!$C$2</definedName>
  </definedNames>
  <calcPr calcId="162913"/>
</workbook>
</file>

<file path=xl/calcChain.xml><?xml version="1.0" encoding="utf-8"?>
<calcChain xmlns="http://schemas.openxmlformats.org/spreadsheetml/2006/main">
  <c r="D11" i="66" l="1"/>
  <c r="B12" i="66" s="1"/>
  <c r="N10" i="66"/>
  <c r="N11" i="66"/>
  <c r="N9" i="66"/>
  <c r="N8" i="66"/>
  <c r="N7" i="66"/>
  <c r="N6" i="66"/>
  <c r="N5" i="66"/>
  <c r="N4" i="66"/>
  <c r="N3" i="66"/>
  <c r="N2" i="66"/>
  <c r="B11" i="66"/>
  <c r="D10" i="66"/>
  <c r="B10" i="66"/>
  <c r="D9" i="66"/>
  <c r="B9" i="66"/>
  <c r="D8" i="66"/>
  <c r="B8" i="66"/>
  <c r="D7" i="66"/>
  <c r="B7" i="66"/>
  <c r="D6" i="66"/>
  <c r="B6" i="66"/>
  <c r="D5" i="66"/>
  <c r="B5" i="66"/>
  <c r="D4" i="66"/>
  <c r="B4" i="66"/>
  <c r="L3" i="66"/>
  <c r="L4" i="66" s="1"/>
  <c r="L5" i="66" s="1"/>
  <c r="L6" i="66" s="1"/>
  <c r="L7" i="66" s="1"/>
  <c r="L8" i="66" s="1"/>
  <c r="L9" i="66" s="1"/>
  <c r="L10" i="66" s="1"/>
  <c r="L11" i="66" s="1"/>
  <c r="D3" i="66"/>
  <c r="B3" i="66"/>
  <c r="D2" i="66"/>
  <c r="B2" i="66"/>
  <c r="E5" i="65" l="1"/>
  <c r="F5" i="65"/>
  <c r="E6" i="65"/>
  <c r="E8" i="65" s="1"/>
  <c r="F6" i="65"/>
  <c r="E7" i="65"/>
  <c r="F7" i="65"/>
  <c r="F8" i="65"/>
  <c r="E22" i="63" l="1"/>
  <c r="E46" i="63"/>
  <c r="D22" i="63"/>
  <c r="C22" i="63"/>
  <c r="C46" i="63"/>
  <c r="E21" i="63"/>
  <c r="D21" i="63"/>
  <c r="D45" i="63"/>
  <c r="C21" i="63"/>
  <c r="E20" i="63"/>
  <c r="E44" i="63"/>
  <c r="D20" i="63"/>
  <c r="C20" i="63"/>
  <c r="C44" i="63"/>
  <c r="E19" i="63"/>
  <c r="D19" i="63"/>
  <c r="D43" i="63"/>
  <c r="C19" i="63"/>
  <c r="E10" i="62"/>
  <c r="E11" i="62"/>
  <c r="E12" i="62"/>
  <c r="E13" i="62"/>
  <c r="E10" i="60"/>
  <c r="F10" i="60"/>
  <c r="G10" i="60"/>
  <c r="E11" i="60"/>
  <c r="E12" i="60"/>
  <c r="F12" i="60"/>
  <c r="G12" i="60"/>
  <c r="E13" i="60"/>
  <c r="E14" i="60"/>
  <c r="F14" i="60"/>
  <c r="G14" i="60"/>
  <c r="E15" i="60"/>
  <c r="E10" i="59"/>
  <c r="E11" i="59"/>
  <c r="E12" i="59"/>
  <c r="E13" i="59"/>
  <c r="E14" i="59"/>
  <c r="E15" i="59"/>
  <c r="E10" i="54"/>
  <c r="E11" i="54"/>
  <c r="E12" i="54"/>
  <c r="E13" i="54"/>
  <c r="E14" i="54"/>
  <c r="E15" i="54"/>
  <c r="E9" i="54"/>
  <c r="E16" i="54"/>
  <c r="E9" i="60"/>
  <c r="E16" i="60"/>
  <c r="H10" i="61"/>
  <c r="G10" i="61"/>
  <c r="F10" i="61"/>
  <c r="E10" i="61"/>
  <c r="D10" i="61"/>
  <c r="C10" i="61"/>
  <c r="C16" i="52"/>
  <c r="C14" i="52"/>
  <c r="C12" i="52"/>
  <c r="C10" i="52"/>
  <c r="C8" i="52"/>
  <c r="F12" i="63"/>
  <c r="F22" i="63"/>
  <c r="F11" i="63"/>
  <c r="F21" i="63"/>
  <c r="F10" i="63"/>
  <c r="F20" i="63"/>
  <c r="F9" i="63"/>
  <c r="F19" i="63"/>
  <c r="E13" i="63"/>
  <c r="E23" i="63"/>
  <c r="D13" i="63"/>
  <c r="D23" i="63"/>
  <c r="C13" i="63"/>
  <c r="C23" i="63"/>
  <c r="E9" i="62"/>
  <c r="E14" i="62"/>
  <c r="E9" i="59"/>
  <c r="E16" i="59"/>
  <c r="F13" i="63"/>
  <c r="F23" i="63"/>
  <c r="F15" i="60"/>
  <c r="G15" i="60"/>
  <c r="F13" i="60"/>
  <c r="G13" i="60"/>
  <c r="F11" i="60"/>
  <c r="G11" i="60"/>
  <c r="D47" i="63"/>
  <c r="D39" i="63"/>
  <c r="D31" i="63"/>
  <c r="F43" i="63"/>
  <c r="F35" i="63"/>
  <c r="F27" i="63"/>
  <c r="F45" i="63"/>
  <c r="F37" i="63"/>
  <c r="F29" i="63"/>
  <c r="F47" i="63"/>
  <c r="F39" i="63"/>
  <c r="F31" i="63"/>
  <c r="C47" i="63"/>
  <c r="C39" i="63"/>
  <c r="C31" i="63"/>
  <c r="E47" i="63"/>
  <c r="E39" i="63"/>
  <c r="E31" i="63"/>
  <c r="F44" i="63"/>
  <c r="F36" i="63"/>
  <c r="F28" i="63"/>
  <c r="F46" i="63"/>
  <c r="F38" i="63"/>
  <c r="F30" i="63"/>
  <c r="C43" i="63"/>
  <c r="E43" i="63"/>
  <c r="D44" i="63"/>
  <c r="C45" i="63"/>
  <c r="E45" i="63"/>
  <c r="D46" i="63"/>
  <c r="C27" i="63"/>
  <c r="E27" i="63"/>
  <c r="C28" i="63"/>
  <c r="E28" i="63"/>
  <c r="C29" i="63"/>
  <c r="E29" i="63"/>
  <c r="C30" i="63"/>
  <c r="E30" i="63"/>
  <c r="C35" i="63"/>
  <c r="E35" i="63"/>
  <c r="C36" i="63"/>
  <c r="E36" i="63"/>
  <c r="C37" i="63"/>
  <c r="E37" i="63"/>
  <c r="C38" i="63"/>
  <c r="E38" i="63"/>
  <c r="F9" i="60"/>
  <c r="D27" i="63"/>
  <c r="D28" i="63"/>
  <c r="D29" i="63"/>
  <c r="D30" i="63"/>
  <c r="D35" i="63"/>
  <c r="D36" i="63"/>
  <c r="D37" i="63"/>
  <c r="D38" i="63"/>
  <c r="F16" i="60"/>
  <c r="G9" i="60"/>
  <c r="G16" i="60"/>
</calcChain>
</file>

<file path=xl/sharedStrings.xml><?xml version="1.0" encoding="utf-8"?>
<sst xmlns="http://schemas.openxmlformats.org/spreadsheetml/2006/main" count="319" uniqueCount="104">
  <si>
    <t>Norte</t>
  </si>
  <si>
    <t>Sul</t>
  </si>
  <si>
    <t>Soma</t>
  </si>
  <si>
    <t xml:space="preserve"> </t>
  </si>
  <si>
    <t>Sub-total</t>
  </si>
  <si>
    <t>Sub-total (1)</t>
  </si>
  <si>
    <t>Sub-total (2)</t>
  </si>
  <si>
    <t>Preço Unitário</t>
  </si>
  <si>
    <t>Qtde</t>
  </si>
  <si>
    <t>Subtotal</t>
  </si>
  <si>
    <t>Região</t>
  </si>
  <si>
    <t>Motores</t>
  </si>
  <si>
    <t>Bombas</t>
  </si>
  <si>
    <t>Geradores</t>
  </si>
  <si>
    <t xml:space="preserve">Leste </t>
  </si>
  <si>
    <t>Oeste</t>
  </si>
  <si>
    <t>Cotação do dólar</t>
  </si>
  <si>
    <t>Relatório em US$</t>
  </si>
  <si>
    <t>---------</t>
  </si>
  <si>
    <t>-----------</t>
  </si>
  <si>
    <t>Calcule com o Excel o resultado das expressões apresentadas a seguir. Use fórmulas simples, com os operadores matemáticos (adição, subtração, multiplicação e divisão). Não esqueça de utilizar corretamente os parênteses!</t>
  </si>
  <si>
    <t>* DICA: Utilize corretamente a referência absoluta para o percentual do prêmio, de forma a agilizar o trabalho!</t>
  </si>
  <si>
    <t>* DICA: Utilize corretamente a referência absoluta para a cotação do dólar, de forma a agilizar o trabalho!</t>
  </si>
  <si>
    <t>A Gerência Comercial da WQZ Equipamentos Industriais Ltda. apurou as seguintes vendas em reais por regiões. Pede-se: a) com base nos números fornecidos, pede-se para calcular os totais por produto e por região; b) de forma adicional, pede-se refazer o relatório em US$ (considere US$ 1,00 igual a R$ 1,75, a cotação deve ser inserida na célula C15); c) construa um relatório que dê a participação % de cada região nas vendas dos produtos.</t>
  </si>
  <si>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</si>
  <si>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</si>
  <si>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</si>
  <si>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Bom trabalho e muito sucesso!</t>
  </si>
  <si>
    <t>a) 82 - 10 x 4</t>
  </si>
  <si>
    <t>b) 25 + (–77)</t>
  </si>
  <si>
    <t>c) 5 x 60 ^ 2</t>
  </si>
  <si>
    <t>d) 37 x (6 + 23)</t>
  </si>
  <si>
    <t>e) 275 ÷ (120 – 30)</t>
  </si>
  <si>
    <t>descrição</t>
  </si>
  <si>
    <t>Papel A4</t>
  </si>
  <si>
    <t>Canetas</t>
  </si>
  <si>
    <t>Marcador de texto</t>
  </si>
  <si>
    <t>Post-it</t>
  </si>
  <si>
    <t>Cartucho</t>
  </si>
  <si>
    <t>A administradora patrimonial Renda Mais Ltda. deseja fazer um orçamento das suas compras de material de escritório/expediente. O material a ser comprado está listado abaixo, com os respectivos preços unitários. Calcule o valor total da compra, considerando que serão comprados 25 blocos de papel A4, 100 canetas, 30 marcadores de texto, 40 post-it e 4 cartuchos de tinta.</t>
  </si>
  <si>
    <t>Descrição</t>
  </si>
  <si>
    <t>XB431</t>
  </si>
  <si>
    <t>XB432</t>
  </si>
  <si>
    <t>BF222</t>
  </si>
  <si>
    <t>BF333</t>
  </si>
  <si>
    <t>BF111</t>
  </si>
  <si>
    <t>FR980</t>
  </si>
  <si>
    <t>Custo</t>
  </si>
  <si>
    <t>Preço</t>
  </si>
  <si>
    <t>Mark-up (multiplicador)</t>
  </si>
  <si>
    <t>A loja de Calçados Pé de Anjo Ltda. utiliza o processo de mark-up na geração do preço de venda dos seus produtos. Sabe-se que o multiplicador atual é 2,5 (este deve ser inserido na célula D11). A partir dos custos de cada modelo, calcule o preço de venda final.</t>
  </si>
  <si>
    <t>Modelo</t>
  </si>
  <si>
    <t>* DICA: O mark-up é um multiplicador a ser aplicado ao custo da mercadoria ou do serviço!</t>
  </si>
  <si>
    <r>
      <t xml:space="preserve">Para saber mais sobre precificação utilizando mark-up consulte: BRUNI, A. L.; FAMÁ, R. </t>
    </r>
    <r>
      <rPr>
        <i/>
        <sz val="10"/>
        <rFont val="Arial"/>
        <family val="2"/>
      </rPr>
      <t>Gestão de custos e formação de preços: com aplicações na HP-12C e no Excel</t>
    </r>
    <r>
      <rPr>
        <sz val="10"/>
        <rFont val="Arial"/>
        <family val="2"/>
      </rPr>
      <t>. São Paulo: Atlas, 2007.</t>
    </r>
  </si>
  <si>
    <t>Venda</t>
  </si>
  <si>
    <t>Total de vendas</t>
  </si>
  <si>
    <t>Ar Condicionado</t>
  </si>
  <si>
    <t>Ventilador</t>
  </si>
  <si>
    <t>Fogão</t>
  </si>
  <si>
    <t>Microondas</t>
  </si>
  <si>
    <t>DVD player</t>
  </si>
  <si>
    <t>TV LCD 42"</t>
  </si>
  <si>
    <t>Home Theather</t>
  </si>
  <si>
    <t>A Qualitas Casa e Lazer Ltda. registrou os seguintes valores referentes às vendas dos produtos relacionados de uma determinada loja do interior de São Paulo no mês de dezembro. Pede-se para calcular no Excel qual o valor total de vendas.</t>
  </si>
  <si>
    <t>ICMS</t>
  </si>
  <si>
    <t>Alíquota ICMS</t>
  </si>
  <si>
    <t>Excel Aplicado à Gestão Empresarial</t>
  </si>
  <si>
    <t>Em relação à Atividade 2, sabe-se que a empresa recolhe 17% de ICMS. Pede-se para ajustar abaixo, de modo a permitir a exclusão do valor do ICMS. Na coluna "ICMS" deverá ser destacado o valor do ICMS de cada linha de produto.</t>
  </si>
  <si>
    <t>Participação % por Região</t>
  </si>
  <si>
    <t>Participação % por Produto</t>
  </si>
  <si>
    <t>Participação % em relação ao total</t>
  </si>
  <si>
    <t>Adriano Leal Bruni (albruni@minhasaulas.com.br)</t>
  </si>
  <si>
    <t>que podem ser executadas sequencialmente. As respostas correspondem às planilhas</t>
  </si>
  <si>
    <t>indicadas com "R".</t>
  </si>
  <si>
    <t>Fórmulas Simples (Cap. 4)</t>
  </si>
  <si>
    <t>Mouse</t>
  </si>
  <si>
    <t>Teclado</t>
  </si>
  <si>
    <t>CPU</t>
  </si>
  <si>
    <t>Subtotal US$</t>
  </si>
  <si>
    <t>Subtotal R$</t>
  </si>
  <si>
    <t>Preço R$</t>
  </si>
  <si>
    <t>Equipamento</t>
  </si>
  <si>
    <t>Pergunta</t>
  </si>
  <si>
    <t>Sua resposta aqui!</t>
  </si>
  <si>
    <t>Calcule a soma dos dados {1, 2, 5, 9 e 15}.</t>
  </si>
  <si>
    <t>Qual o dobro de 75,8?</t>
  </si>
  <si>
    <t>Quanto é 478 menos 77?</t>
  </si>
  <si>
    <t>Obtenha o triplo de 75,5 e depois eleve ao quadrado.</t>
  </si>
  <si>
    <t>Quanto é a raiz quadrada de 1458?</t>
  </si>
  <si>
    <t>Um produto custava $450,00 e aumentou 18%. Qual o novo preço?</t>
  </si>
  <si>
    <t>Recebi um desconto de 7% em uma mercadoria que tinha preço igual a $780,00. Quanto paguei?</t>
  </si>
  <si>
    <t>O valor de $1450 sofreu um reajuste de 4% e depois outro de 9%. Qual o valor final?</t>
  </si>
  <si>
    <t>Um móvel que custava $800 passou a custar $849. Qual o aumento percentual?</t>
  </si>
  <si>
    <t>Um móvel que custava $800 passou a custar $849. Qual o aumento em $?</t>
  </si>
  <si>
    <t xml:space="preserve"> =75,8*2</t>
  </si>
  <si>
    <t xml:space="preserve"> =478-77</t>
  </si>
  <si>
    <t xml:space="preserve"> =1+2+5+9+15</t>
  </si>
  <si>
    <t xml:space="preserve"> =+(3*75,5)^2</t>
  </si>
  <si>
    <t xml:space="preserve"> =+(1458)^(0,5)</t>
  </si>
  <si>
    <t xml:space="preserve"> =450*1,18</t>
  </si>
  <si>
    <t xml:space="preserve"> =780*0,93</t>
  </si>
  <si>
    <t xml:space="preserve"> =1450*1,04*1,09</t>
  </si>
  <si>
    <t xml:space="preserve"> =849 - 800</t>
  </si>
  <si>
    <t xml:space="preserve"> =(849/800)-1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</si>
</sst>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0"/>
    <numFmt numFmtId="165" formatCode="_([$€-2]* #,##0.00_);_([$€-2]* \(#,##0.00\);_([$€-2]* &quot;-&quot;??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20"/>
      <color indexed="9"/>
      <name val="Arial"/>
      <family val="2"/>
    </font>
    <font>
      <i/>
      <sz val="10"/>
      <color indexed="12"/>
      <name val="Arial"/>
      <family val="2"/>
    </font>
    <font>
      <b/>
      <i/>
      <sz val="14"/>
      <color indexed="18"/>
      <name val="Arial"/>
      <family val="2"/>
    </font>
    <font>
      <b/>
      <i/>
      <u/>
      <sz val="18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2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sz val="18"/>
      <color rgb="FF002060"/>
      <name val="Arial"/>
      <family val="2"/>
    </font>
    <font>
      <b/>
      <sz val="9"/>
      <color theme="3" tint="-0.249977111117893"/>
      <name val="Arial"/>
      <family val="2"/>
    </font>
    <font>
      <b/>
      <sz val="11"/>
      <color rgb="FF00206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5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0" fontId="16" fillId="0" borderId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2" borderId="0" xfId="0" applyFill="1" applyBorder="1"/>
    <xf numFmtId="0" fontId="10" fillId="2" borderId="0" xfId="0" applyFont="1" applyFill="1" applyBorder="1"/>
    <xf numFmtId="0" fontId="9" fillId="2" borderId="0" xfId="0" quotePrefix="1" applyFont="1" applyFill="1" applyBorder="1"/>
    <xf numFmtId="0" fontId="6" fillId="2" borderId="0" xfId="0" applyFont="1" applyFill="1" applyBorder="1"/>
    <xf numFmtId="0" fontId="8" fillId="0" borderId="0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10" fontId="0" fillId="0" borderId="1" xfId="5" applyNumberFormat="1" applyFont="1" applyBorder="1" applyAlignment="1">
      <alignment horizontal="center" vertical="center"/>
    </xf>
    <xf numFmtId="0" fontId="11" fillId="0" borderId="0" xfId="0" applyFont="1"/>
    <xf numFmtId="10" fontId="0" fillId="0" borderId="1" xfId="5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1" xfId="0" quotePrefix="1" applyNumberForma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13" fillId="2" borderId="0" xfId="2" applyFont="1" applyFill="1" applyBorder="1" applyAlignment="1" applyProtection="1"/>
    <xf numFmtId="0" fontId="12" fillId="2" borderId="0" xfId="0" applyFont="1" applyFill="1" applyBorder="1"/>
    <xf numFmtId="0" fontId="5" fillId="2" borderId="0" xfId="2" applyFill="1" applyBorder="1" applyAlignment="1" applyProtection="1"/>
    <xf numFmtId="0" fontId="14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 vertical="center"/>
    </xf>
    <xf numFmtId="0" fontId="18" fillId="2" borderId="0" xfId="0" applyFont="1" applyFill="1" applyBorder="1"/>
    <xf numFmtId="0" fontId="12" fillId="0" borderId="0" xfId="0" applyFont="1"/>
    <xf numFmtId="0" fontId="19" fillId="0" borderId="0" xfId="0" applyFont="1" applyBorder="1"/>
    <xf numFmtId="2" fontId="17" fillId="0" borderId="1" xfId="0" applyNumberFormat="1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/>
    <xf numFmtId="0" fontId="12" fillId="0" borderId="1" xfId="0" quotePrefix="1" applyFont="1" applyBorder="1" applyAlignment="1">
      <alignment horizontal="center"/>
    </xf>
    <xf numFmtId="9" fontId="0" fillId="0" borderId="1" xfId="5" applyFont="1" applyBorder="1" applyAlignment="1">
      <alignment horizontal="center"/>
    </xf>
    <xf numFmtId="0" fontId="2" fillId="0" borderId="0" xfId="6"/>
    <xf numFmtId="0" fontId="20" fillId="4" borderId="0" xfId="6" applyFont="1" applyFill="1"/>
    <xf numFmtId="43" fontId="2" fillId="0" borderId="0" xfId="6" applyNumberFormat="1"/>
    <xf numFmtId="43" fontId="0" fillId="0" borderId="0" xfId="7" applyFont="1"/>
    <xf numFmtId="43" fontId="20" fillId="4" borderId="0" xfId="6" applyNumberFormat="1" applyFont="1" applyFill="1"/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/>
    <xf numFmtId="4" fontId="6" fillId="0" borderId="13" xfId="0" applyNumberFormat="1" applyFont="1" applyBorder="1" applyAlignment="1">
      <alignment horizontal="left" vertical="center"/>
    </xf>
    <xf numFmtId="4" fontId="6" fillId="0" borderId="14" xfId="0" applyNumberFormat="1" applyFont="1" applyBorder="1" applyAlignment="1">
      <alignment horizontal="left" vertical="center"/>
    </xf>
    <xf numFmtId="0" fontId="22" fillId="5" borderId="1" xfId="9" applyFont="1" applyFill="1" applyBorder="1" applyAlignment="1">
      <alignment horizontal="center" vertical="center" wrapText="1"/>
    </xf>
    <xf numFmtId="0" fontId="23" fillId="5" borderId="1" xfId="10" applyFont="1" applyFill="1" applyBorder="1" applyAlignment="1">
      <alignment horizontal="center" vertical="center"/>
    </xf>
    <xf numFmtId="0" fontId="24" fillId="0" borderId="0" xfId="9" applyFont="1"/>
    <xf numFmtId="0" fontId="1" fillId="0" borderId="0" xfId="9"/>
    <xf numFmtId="0" fontId="1" fillId="0" borderId="0" xfId="9" applyAlignment="1">
      <alignment wrapText="1"/>
    </xf>
    <xf numFmtId="43" fontId="1" fillId="0" borderId="0" xfId="11" applyFont="1" applyAlignment="1">
      <alignment horizontal="center" vertical="center"/>
    </xf>
    <xf numFmtId="0" fontId="1" fillId="0" borderId="0" xfId="9" applyAlignment="1">
      <alignment horizontal="center" vertical="center"/>
    </xf>
    <xf numFmtId="0" fontId="1" fillId="0" borderId="1" xfId="9" applyFont="1" applyBorder="1" applyAlignment="1">
      <alignment vertical="top" wrapText="1"/>
    </xf>
    <xf numFmtId="0" fontId="25" fillId="4" borderId="1" xfId="10" applyFont="1" applyFill="1" applyBorder="1"/>
    <xf numFmtId="0" fontId="1" fillId="6" borderId="1" xfId="9" applyFill="1" applyBorder="1" applyAlignment="1">
      <alignment horizontal="left" vertical="top"/>
    </xf>
    <xf numFmtId="0" fontId="1" fillId="6" borderId="1" xfId="9" applyFont="1" applyFill="1" applyBorder="1" applyAlignment="1">
      <alignment horizontal="left" vertical="top" wrapText="1"/>
    </xf>
    <xf numFmtId="43" fontId="1" fillId="6" borderId="1" xfId="11" applyFont="1" applyFill="1" applyBorder="1" applyAlignment="1">
      <alignment horizontal="center" vertical="center"/>
    </xf>
    <xf numFmtId="0" fontId="1" fillId="6" borderId="1" xfId="9" applyFont="1" applyFill="1" applyBorder="1" applyAlignment="1">
      <alignment horizontal="center" vertical="center"/>
    </xf>
    <xf numFmtId="0" fontId="26" fillId="5" borderId="13" xfId="9" applyFont="1" applyFill="1" applyBorder="1" applyAlignment="1">
      <alignment horizontal="center" vertical="center" wrapText="1"/>
    </xf>
    <xf numFmtId="0" fontId="26" fillId="5" borderId="14" xfId="9" applyFont="1" applyFill="1" applyBorder="1" applyAlignment="1">
      <alignment horizontal="center" vertical="center" wrapText="1"/>
    </xf>
    <xf numFmtId="0" fontId="1" fillId="0" borderId="0" xfId="9" applyAlignment="1">
      <alignment vertical="top" wrapText="1"/>
    </xf>
    <xf numFmtId="0" fontId="3" fillId="0" borderId="0" xfId="10"/>
    <xf numFmtId="10" fontId="1" fillId="6" borderId="1" xfId="5" applyNumberFormat="1" applyFont="1" applyFill="1" applyBorder="1" applyAlignment="1">
      <alignment horizontal="center" vertical="center"/>
    </xf>
    <xf numFmtId="43" fontId="1" fillId="6" borderId="1" xfId="8" applyFont="1" applyFill="1" applyBorder="1" applyAlignment="1">
      <alignment horizontal="center" vertical="center"/>
    </xf>
  </cellXfs>
  <cellStyles count="12">
    <cellStyle name="Euro" xfId="1"/>
    <cellStyle name="Hiperlink" xfId="2" builtinId="8"/>
    <cellStyle name="Moeda 2" xfId="3"/>
    <cellStyle name="Normal" xfId="0" builtinId="0"/>
    <cellStyle name="Normal 2" xfId="4"/>
    <cellStyle name="Normal 3" xfId="6"/>
    <cellStyle name="Normal 4" xfId="9"/>
    <cellStyle name="Normal 5" xfId="10"/>
    <cellStyle name="Porcentagem" xfId="5" builtinId="5"/>
    <cellStyle name="Vírgula" xfId="8" builtinId="3"/>
    <cellStyle name="Vírgula 2" xfId="7"/>
    <cellStyle name="Vírgula 2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5167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autoPageBreaks="0"/>
  </sheetPr>
  <dimension ref="B2:L28"/>
  <sheetViews>
    <sheetView showGridLines="0" showRowColHeaders="0" workbookViewId="0">
      <selection activeCell="C5" sqref="C5"/>
    </sheetView>
  </sheetViews>
  <sheetFormatPr defaultRowHeight="12.75" x14ac:dyDescent="0.2"/>
  <cols>
    <col min="1" max="1" width="2.28515625" customWidth="1"/>
    <col min="2" max="2" width="2.7109375" customWidth="1"/>
    <col min="3" max="3" width="9" customWidth="1"/>
    <col min="4" max="4" width="3.7109375" customWidth="1"/>
    <col min="5" max="5" width="9" customWidth="1"/>
    <col min="7" max="7" width="11.140625" customWidth="1"/>
    <col min="12" max="12" width="2.7109375" customWidth="1"/>
  </cols>
  <sheetData>
    <row r="2" spans="2:12" ht="4.5" customHeight="1" thickBot="1" x14ac:dyDescent="0.25"/>
    <row r="3" spans="2:12" ht="6.75" customHeight="1" thickTop="1" thickBot="1" x14ac:dyDescent="0.25">
      <c r="B3" s="13"/>
      <c r="C3" s="14"/>
      <c r="D3" s="14"/>
      <c r="E3" s="14"/>
      <c r="F3" s="14"/>
      <c r="G3" s="14"/>
      <c r="H3" s="14"/>
      <c r="I3" s="14"/>
      <c r="J3" s="14"/>
      <c r="K3" s="15"/>
      <c r="L3" s="16"/>
    </row>
    <row r="4" spans="2:12" ht="27" thickBot="1" x14ac:dyDescent="0.45">
      <c r="B4" s="17"/>
      <c r="C4" s="61" t="s">
        <v>74</v>
      </c>
      <c r="D4" s="62"/>
      <c r="E4" s="62"/>
      <c r="F4" s="62"/>
      <c r="G4" s="62"/>
      <c r="H4" s="62"/>
      <c r="I4" s="62"/>
      <c r="J4" s="62"/>
      <c r="K4" s="63"/>
      <c r="L4" s="18"/>
    </row>
    <row r="5" spans="2:12" x14ac:dyDescent="0.2">
      <c r="B5" s="17"/>
      <c r="C5" s="8"/>
      <c r="D5" s="8"/>
      <c r="E5" s="8"/>
      <c r="F5" s="8"/>
      <c r="G5" s="8"/>
      <c r="H5" s="8"/>
      <c r="I5" s="8"/>
      <c r="J5" s="8"/>
      <c r="K5" s="3"/>
      <c r="L5" s="18"/>
    </row>
    <row r="6" spans="2:12" ht="23.25" x14ac:dyDescent="0.35">
      <c r="B6" s="17"/>
      <c r="C6" s="41" t="s">
        <v>66</v>
      </c>
      <c r="D6" s="8"/>
      <c r="E6" s="9"/>
      <c r="F6" s="8"/>
      <c r="G6" s="8"/>
      <c r="H6" s="8"/>
      <c r="I6" s="8"/>
      <c r="J6" s="8"/>
      <c r="K6" s="8"/>
      <c r="L6" s="18"/>
    </row>
    <row r="7" spans="2:12" ht="18.75" x14ac:dyDescent="0.3">
      <c r="B7" s="17"/>
      <c r="C7" s="43" t="s">
        <v>71</v>
      </c>
      <c r="D7" s="3"/>
      <c r="E7" s="10"/>
      <c r="F7" s="8"/>
      <c r="G7" s="8"/>
      <c r="H7" s="8"/>
      <c r="I7" s="8"/>
      <c r="J7" s="8"/>
      <c r="K7" s="8"/>
      <c r="L7" s="18"/>
    </row>
    <row r="8" spans="2:12" x14ac:dyDescent="0.2">
      <c r="B8" s="17"/>
      <c r="C8" s="43" t="s">
        <v>24</v>
      </c>
      <c r="D8" s="8"/>
      <c r="E8" s="8"/>
      <c r="F8" s="8"/>
      <c r="G8" s="8"/>
      <c r="H8" s="8"/>
      <c r="I8" s="8"/>
      <c r="J8" s="8"/>
      <c r="K8" s="3"/>
      <c r="L8" s="18"/>
    </row>
    <row r="9" spans="2:12" x14ac:dyDescent="0.2">
      <c r="B9" s="17"/>
      <c r="D9" s="8"/>
      <c r="E9" s="8"/>
      <c r="F9" s="8"/>
      <c r="G9" s="8"/>
      <c r="H9" s="8"/>
      <c r="I9" s="8"/>
      <c r="J9" s="8"/>
      <c r="K9" s="3"/>
      <c r="L9" s="18"/>
    </row>
    <row r="10" spans="2:12" x14ac:dyDescent="0.2">
      <c r="B10" s="17"/>
      <c r="D10" s="8"/>
      <c r="E10" s="8"/>
      <c r="F10" s="8"/>
      <c r="G10" s="8"/>
      <c r="H10" s="8"/>
      <c r="I10" s="8"/>
      <c r="J10" s="8"/>
      <c r="K10" s="3"/>
      <c r="L10" s="18"/>
    </row>
    <row r="11" spans="2:12" x14ac:dyDescent="0.2">
      <c r="B11" s="17"/>
      <c r="D11" s="8"/>
      <c r="E11" s="8"/>
      <c r="F11" s="8"/>
      <c r="G11" s="8"/>
      <c r="H11" s="8"/>
      <c r="I11" s="8"/>
      <c r="J11" s="8"/>
      <c r="K11" s="3"/>
      <c r="L11" s="18"/>
    </row>
    <row r="12" spans="2:12" x14ac:dyDescent="0.2">
      <c r="B12" s="17"/>
      <c r="D12" s="8"/>
      <c r="E12" s="8"/>
      <c r="F12" s="8"/>
      <c r="G12" s="8"/>
      <c r="H12" s="8"/>
      <c r="I12" s="8"/>
      <c r="J12" s="8"/>
      <c r="K12" s="3"/>
      <c r="L12" s="18"/>
    </row>
    <row r="13" spans="2:12" x14ac:dyDescent="0.2">
      <c r="B13" s="17"/>
      <c r="C13" s="35" t="s">
        <v>25</v>
      </c>
      <c r="D13" s="8"/>
      <c r="E13" s="8"/>
      <c r="F13" s="8"/>
      <c r="G13" s="8"/>
      <c r="H13" s="8"/>
      <c r="I13" s="8"/>
      <c r="J13" s="8"/>
      <c r="K13" s="3"/>
      <c r="L13" s="18"/>
    </row>
    <row r="14" spans="2:12" x14ac:dyDescent="0.2">
      <c r="B14" s="17"/>
      <c r="C14" s="35" t="s">
        <v>26</v>
      </c>
      <c r="D14" s="8"/>
      <c r="E14" s="8"/>
      <c r="F14" s="8"/>
      <c r="G14" s="8"/>
      <c r="H14" s="8"/>
      <c r="I14" s="8"/>
      <c r="J14" s="8"/>
      <c r="K14" s="3"/>
      <c r="L14" s="18"/>
    </row>
    <row r="15" spans="2:12" x14ac:dyDescent="0.2">
      <c r="B15" s="17"/>
      <c r="C15" s="35" t="s">
        <v>72</v>
      </c>
      <c r="D15" s="8"/>
      <c r="E15" s="8"/>
      <c r="F15" s="8"/>
      <c r="G15" s="8"/>
      <c r="H15" s="8"/>
      <c r="I15" s="8"/>
      <c r="J15" s="8"/>
      <c r="K15" s="3"/>
      <c r="L15" s="18"/>
    </row>
    <row r="16" spans="2:12" x14ac:dyDescent="0.2">
      <c r="B16" s="17"/>
      <c r="C16" t="s">
        <v>73</v>
      </c>
      <c r="D16" s="8"/>
      <c r="E16" s="8"/>
      <c r="F16" s="8"/>
      <c r="G16" s="8"/>
      <c r="H16" s="8"/>
      <c r="I16" s="8"/>
      <c r="J16" s="8"/>
      <c r="K16" s="3"/>
      <c r="L16" s="18"/>
    </row>
    <row r="17" spans="2:12" x14ac:dyDescent="0.2">
      <c r="B17" s="17"/>
      <c r="C17" s="42"/>
      <c r="D17" s="8"/>
      <c r="E17" s="8"/>
      <c r="F17" s="8"/>
      <c r="G17" s="8"/>
      <c r="H17" s="8"/>
      <c r="I17" s="8"/>
      <c r="J17" s="8"/>
      <c r="K17" s="3"/>
      <c r="L17" s="18"/>
    </row>
    <row r="18" spans="2:12" x14ac:dyDescent="0.2">
      <c r="B18" s="17"/>
      <c r="C18" s="11" t="s">
        <v>27</v>
      </c>
      <c r="D18" s="12"/>
      <c r="E18" s="8"/>
      <c r="F18" s="8"/>
      <c r="G18" s="8"/>
      <c r="H18" s="8"/>
      <c r="I18" s="8"/>
      <c r="J18" s="8"/>
      <c r="K18" s="3"/>
      <c r="L18" s="18"/>
    </row>
    <row r="19" spans="2:12" x14ac:dyDescent="0.2">
      <c r="B19" s="17"/>
      <c r="C19" s="11"/>
      <c r="D19" s="12"/>
      <c r="E19" s="8"/>
      <c r="F19" s="8"/>
      <c r="G19" s="8"/>
      <c r="H19" s="8"/>
      <c r="I19" s="8"/>
      <c r="J19" s="8"/>
      <c r="K19" s="3"/>
      <c r="L19" s="18"/>
    </row>
    <row r="20" spans="2:12" x14ac:dyDescent="0.2">
      <c r="B20" s="17"/>
      <c r="C20" s="11"/>
      <c r="D20" s="36"/>
      <c r="E20" s="8"/>
      <c r="F20" s="8"/>
      <c r="I20" s="8"/>
      <c r="J20" s="8"/>
      <c r="K20" s="3"/>
      <c r="L20" s="18"/>
    </row>
    <row r="21" spans="2:12" x14ac:dyDescent="0.2">
      <c r="B21" s="17"/>
      <c r="C21" s="11"/>
      <c r="D21" s="34"/>
      <c r="E21" s="8"/>
      <c r="F21" s="8"/>
      <c r="H21" s="34"/>
      <c r="I21" s="8"/>
      <c r="J21" s="8"/>
      <c r="K21" s="3"/>
      <c r="L21" s="18"/>
    </row>
    <row r="22" spans="2:12" ht="13.5" thickBot="1" x14ac:dyDescent="0.25">
      <c r="B22" s="19"/>
      <c r="C22" s="20"/>
      <c r="D22" s="20"/>
      <c r="E22" s="20"/>
      <c r="F22" s="20"/>
      <c r="G22" s="20"/>
      <c r="H22" s="20"/>
      <c r="I22" s="20"/>
      <c r="J22" s="20"/>
      <c r="K22" s="21"/>
      <c r="L22" s="22"/>
    </row>
    <row r="23" spans="2:12" ht="13.5" thickTop="1" x14ac:dyDescent="0.2">
      <c r="B23" s="7"/>
      <c r="C23" s="7"/>
      <c r="D23" s="7"/>
      <c r="E23" s="7"/>
      <c r="F23" s="7"/>
      <c r="G23" s="7"/>
      <c r="H23" s="7"/>
      <c r="I23" s="7"/>
      <c r="J23" s="7"/>
    </row>
    <row r="24" spans="2:12" x14ac:dyDescent="0.2">
      <c r="B24" s="7"/>
      <c r="C24" s="7"/>
      <c r="D24" s="7"/>
      <c r="E24" s="7"/>
      <c r="F24" s="7"/>
      <c r="G24" s="7"/>
      <c r="H24" s="7"/>
      <c r="I24" s="7"/>
      <c r="J24" s="7"/>
    </row>
    <row r="25" spans="2:12" x14ac:dyDescent="0.2">
      <c r="B25" s="7"/>
      <c r="C25" s="7"/>
      <c r="D25" s="7"/>
      <c r="E25" s="7"/>
      <c r="F25" s="7"/>
      <c r="G25" s="7"/>
      <c r="H25" s="7"/>
      <c r="I25" s="7"/>
      <c r="J25" s="7"/>
    </row>
    <row r="28" spans="2:12" x14ac:dyDescent="0.2">
      <c r="C28" s="7"/>
      <c r="D28" s="7"/>
      <c r="E28" s="7"/>
      <c r="F28" s="7"/>
      <c r="G28" s="7"/>
      <c r="H28" s="7"/>
      <c r="I28" s="7"/>
      <c r="J28" s="7"/>
      <c r="K28" s="7"/>
    </row>
  </sheetData>
  <mergeCells count="1">
    <mergeCell ref="C4:K4"/>
  </mergeCells>
  <phoneticPr fontId="4" type="noConversion"/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0.7109375" customWidth="1"/>
    <col min="8" max="8" width="8.140625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2" customHeight="1" x14ac:dyDescent="0.2">
      <c r="B6" s="64" t="s">
        <v>50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51</v>
      </c>
      <c r="C8" s="47" t="s">
        <v>41</v>
      </c>
      <c r="D8" s="47" t="s">
        <v>42</v>
      </c>
      <c r="E8" s="47" t="s">
        <v>45</v>
      </c>
      <c r="F8" s="47" t="s">
        <v>43</v>
      </c>
      <c r="G8" s="47" t="s">
        <v>44</v>
      </c>
      <c r="H8" s="47" t="s">
        <v>46</v>
      </c>
    </row>
    <row r="9" spans="2:11" x14ac:dyDescent="0.2">
      <c r="B9" s="4" t="s">
        <v>47</v>
      </c>
      <c r="C9" s="5">
        <v>1</v>
      </c>
      <c r="D9" s="5">
        <v>5</v>
      </c>
      <c r="E9" s="5">
        <v>10</v>
      </c>
      <c r="F9" s="5">
        <v>20</v>
      </c>
      <c r="G9" s="5">
        <v>50</v>
      </c>
      <c r="H9" s="5">
        <v>100</v>
      </c>
    </row>
    <row r="10" spans="2:11" x14ac:dyDescent="0.2">
      <c r="B10" s="31" t="s">
        <v>48</v>
      </c>
      <c r="C10" s="40">
        <f t="shared" ref="C10:H10" si="0">C9*$D11</f>
        <v>2.5</v>
      </c>
      <c r="D10" s="40">
        <f t="shared" si="0"/>
        <v>12.5</v>
      </c>
      <c r="E10" s="40">
        <f t="shared" si="0"/>
        <v>25</v>
      </c>
      <c r="F10" s="40">
        <f t="shared" si="0"/>
        <v>50</v>
      </c>
      <c r="G10" s="40">
        <f t="shared" si="0"/>
        <v>125</v>
      </c>
      <c r="H10" s="40">
        <f t="shared" si="0"/>
        <v>250</v>
      </c>
    </row>
    <row r="11" spans="2:11" x14ac:dyDescent="0.2">
      <c r="B11" s="67" t="s">
        <v>49</v>
      </c>
      <c r="C11" s="68"/>
      <c r="D11" s="40">
        <v>2.5</v>
      </c>
      <c r="E11" s="32"/>
      <c r="F11" s="32"/>
      <c r="G11" s="32"/>
      <c r="H11" s="32"/>
    </row>
    <row r="13" spans="2:11" x14ac:dyDescent="0.2">
      <c r="B13" s="64" t="s">
        <v>52</v>
      </c>
      <c r="C13" s="65"/>
      <c r="D13" s="65"/>
      <c r="E13" s="65"/>
      <c r="F13" s="65"/>
      <c r="G13" s="65"/>
      <c r="H13" s="65"/>
      <c r="I13" s="65"/>
    </row>
    <row r="14" spans="2:11" ht="41.25" customHeight="1" x14ac:dyDescent="0.2">
      <c r="B14" s="64" t="s">
        <v>53</v>
      </c>
      <c r="C14" s="65"/>
      <c r="D14" s="65"/>
      <c r="E14" s="65"/>
      <c r="F14" s="65"/>
      <c r="G14" s="65"/>
      <c r="H14" s="65"/>
      <c r="I14" s="65"/>
    </row>
  </sheetData>
  <mergeCells count="4">
    <mergeCell ref="B6:I6"/>
    <mergeCell ref="B13:I13"/>
    <mergeCell ref="B11:C11"/>
    <mergeCell ref="B14:I14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5" customWidth="1"/>
    <col min="4" max="4" width="9.5703125" bestFit="1" customWidth="1"/>
    <col min="5" max="5" width="11.85546875" bestFit="1" customWidth="1"/>
    <col min="7" max="7" width="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69.75" customHeight="1" x14ac:dyDescent="0.2">
      <c r="B6" s="64" t="s">
        <v>39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33</v>
      </c>
      <c r="C8" s="4" t="s">
        <v>7</v>
      </c>
      <c r="D8" s="4" t="s">
        <v>8</v>
      </c>
      <c r="E8" s="4" t="s">
        <v>9</v>
      </c>
    </row>
    <row r="9" spans="2:11" x14ac:dyDescent="0.2">
      <c r="B9" s="46" t="s">
        <v>34</v>
      </c>
      <c r="C9" s="23">
        <v>9.1999999999999993</v>
      </c>
      <c r="D9" s="50"/>
      <c r="E9" s="52"/>
    </row>
    <row r="10" spans="2:11" x14ac:dyDescent="0.2">
      <c r="B10" s="46" t="s">
        <v>35</v>
      </c>
      <c r="C10" s="23">
        <v>0.45</v>
      </c>
      <c r="D10" s="50"/>
      <c r="E10" s="52"/>
    </row>
    <row r="11" spans="2:11" x14ac:dyDescent="0.2">
      <c r="B11" s="46" t="s">
        <v>36</v>
      </c>
      <c r="C11" s="23">
        <v>0.87</v>
      </c>
      <c r="D11" s="50"/>
      <c r="E11" s="52"/>
    </row>
    <row r="12" spans="2:11" x14ac:dyDescent="0.2">
      <c r="B12" s="46" t="s">
        <v>37</v>
      </c>
      <c r="C12" s="23">
        <v>3.3</v>
      </c>
      <c r="D12" s="50"/>
      <c r="E12" s="52"/>
    </row>
    <row r="13" spans="2:11" x14ac:dyDescent="0.2">
      <c r="B13" s="46" t="s">
        <v>38</v>
      </c>
      <c r="C13" s="23">
        <v>75</v>
      </c>
      <c r="D13" s="50"/>
      <c r="E13" s="52"/>
    </row>
    <row r="14" spans="2:11" x14ac:dyDescent="0.2">
      <c r="B14" s="24" t="s">
        <v>2</v>
      </c>
      <c r="C14" s="33" t="s">
        <v>19</v>
      </c>
      <c r="D14" s="54" t="s">
        <v>19</v>
      </c>
      <c r="E14" s="52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3" max="3" width="15" customWidth="1"/>
    <col min="4" max="4" width="9.5703125" bestFit="1" customWidth="1"/>
    <col min="5" max="5" width="11.85546875" bestFit="1" customWidth="1"/>
    <col min="7" max="7" width="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69.75" customHeight="1" x14ac:dyDescent="0.2">
      <c r="B6" s="64" t="s">
        <v>39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40</v>
      </c>
      <c r="C8" s="4" t="s">
        <v>7</v>
      </c>
      <c r="D8" s="4" t="s">
        <v>8</v>
      </c>
      <c r="E8" s="4" t="s">
        <v>9</v>
      </c>
    </row>
    <row r="9" spans="2:11" x14ac:dyDescent="0.2">
      <c r="B9" s="46" t="s">
        <v>34</v>
      </c>
      <c r="C9" s="23">
        <v>9.1999999999999993</v>
      </c>
      <c r="D9" s="2">
        <v>25</v>
      </c>
      <c r="E9" s="39">
        <f>C9*D9</f>
        <v>229.99999999999997</v>
      </c>
    </row>
    <row r="10" spans="2:11" x14ac:dyDescent="0.2">
      <c r="B10" s="46" t="s">
        <v>35</v>
      </c>
      <c r="C10" s="23">
        <v>0.45</v>
      </c>
      <c r="D10" s="2">
        <v>100</v>
      </c>
      <c r="E10" s="39">
        <f>C10*D10</f>
        <v>45</v>
      </c>
    </row>
    <row r="11" spans="2:11" x14ac:dyDescent="0.2">
      <c r="B11" s="46" t="s">
        <v>36</v>
      </c>
      <c r="C11" s="23">
        <v>0.87</v>
      </c>
      <c r="D11" s="2">
        <v>30</v>
      </c>
      <c r="E11" s="39">
        <f>C11*D11</f>
        <v>26.1</v>
      </c>
    </row>
    <row r="12" spans="2:11" x14ac:dyDescent="0.2">
      <c r="B12" s="46" t="s">
        <v>37</v>
      </c>
      <c r="C12" s="23">
        <v>3.3</v>
      </c>
      <c r="D12" s="2">
        <v>40</v>
      </c>
      <c r="E12" s="39">
        <f>C12*D12</f>
        <v>132</v>
      </c>
    </row>
    <row r="13" spans="2:11" x14ac:dyDescent="0.2">
      <c r="B13" s="46" t="s">
        <v>38</v>
      </c>
      <c r="C13" s="23">
        <v>75</v>
      </c>
      <c r="D13" s="2">
        <v>4</v>
      </c>
      <c r="E13" s="39">
        <f>C13*D13</f>
        <v>300</v>
      </c>
    </row>
    <row r="14" spans="2:11" x14ac:dyDescent="0.2">
      <c r="B14" s="24" t="s">
        <v>2</v>
      </c>
      <c r="C14" s="33" t="s">
        <v>19</v>
      </c>
      <c r="D14" s="33" t="s">
        <v>19</v>
      </c>
      <c r="E14" s="39">
        <f>E9+E10+E11+E12+E13</f>
        <v>733.1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zoomScale="160" zoomScaleNormal="160" workbookViewId="0">
      <selection activeCell="C12" sqref="C12"/>
    </sheetView>
  </sheetViews>
  <sheetFormatPr defaultRowHeight="15" x14ac:dyDescent="0.25"/>
  <cols>
    <col min="1" max="1" width="3.85546875" style="56" customWidth="1"/>
    <col min="2" max="2" width="15.5703125" style="56" customWidth="1"/>
    <col min="3" max="3" width="10.5703125" style="56" bestFit="1" customWidth="1"/>
    <col min="4" max="4" width="9.140625" style="56"/>
    <col min="5" max="5" width="12.5703125" style="56" customWidth="1"/>
    <col min="6" max="6" width="12.85546875" style="56" customWidth="1"/>
    <col min="7" max="16384" width="9.140625" style="56"/>
  </cols>
  <sheetData>
    <row r="2" spans="2:6" x14ac:dyDescent="0.25">
      <c r="B2" s="56" t="s">
        <v>16</v>
      </c>
      <c r="C2" s="56">
        <v>3</v>
      </c>
    </row>
    <row r="4" spans="2:6" x14ac:dyDescent="0.25">
      <c r="B4" s="56" t="s">
        <v>81</v>
      </c>
      <c r="C4" s="56" t="s">
        <v>80</v>
      </c>
      <c r="D4" s="56" t="s">
        <v>8</v>
      </c>
      <c r="E4" s="56" t="s">
        <v>79</v>
      </c>
      <c r="F4" s="56" t="s">
        <v>78</v>
      </c>
    </row>
    <row r="5" spans="2:6" x14ac:dyDescent="0.25">
      <c r="B5" s="56" t="s">
        <v>77</v>
      </c>
      <c r="C5" s="59">
        <v>450</v>
      </c>
      <c r="D5" s="56">
        <v>3</v>
      </c>
      <c r="E5" s="58"/>
      <c r="F5" s="58"/>
    </row>
    <row r="6" spans="2:6" x14ac:dyDescent="0.25">
      <c r="B6" s="56" t="s">
        <v>76</v>
      </c>
      <c r="C6" s="59">
        <v>45</v>
      </c>
      <c r="D6" s="56">
        <v>2</v>
      </c>
      <c r="E6" s="58"/>
      <c r="F6" s="58"/>
    </row>
    <row r="7" spans="2:6" x14ac:dyDescent="0.25">
      <c r="B7" s="56" t="s">
        <v>75</v>
      </c>
      <c r="C7" s="59">
        <v>60</v>
      </c>
      <c r="D7" s="56">
        <v>5</v>
      </c>
      <c r="E7" s="58"/>
      <c r="F7" s="58"/>
    </row>
    <row r="8" spans="2:6" x14ac:dyDescent="0.25">
      <c r="B8" s="57" t="s">
        <v>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zoomScale="160" zoomScaleNormal="160" workbookViewId="0">
      <selection activeCell="G17" sqref="G17"/>
    </sheetView>
  </sheetViews>
  <sheetFormatPr defaultRowHeight="15" x14ac:dyDescent="0.25"/>
  <cols>
    <col min="1" max="1" width="3.85546875" style="56" customWidth="1"/>
    <col min="2" max="2" width="15.5703125" style="56" customWidth="1"/>
    <col min="3" max="3" width="10.5703125" style="56" bestFit="1" customWidth="1"/>
    <col min="4" max="4" width="9.140625" style="56"/>
    <col min="5" max="5" width="12.5703125" style="56" customWidth="1"/>
    <col min="6" max="6" width="12.85546875" style="56" customWidth="1"/>
    <col min="7" max="16384" width="9.140625" style="56"/>
  </cols>
  <sheetData>
    <row r="2" spans="2:6" x14ac:dyDescent="0.25">
      <c r="B2" s="56" t="s">
        <v>16</v>
      </c>
      <c r="C2" s="56">
        <v>3</v>
      </c>
    </row>
    <row r="4" spans="2:6" x14ac:dyDescent="0.25">
      <c r="B4" s="56" t="s">
        <v>81</v>
      </c>
      <c r="C4" s="56" t="s">
        <v>80</v>
      </c>
      <c r="D4" s="56" t="s">
        <v>8</v>
      </c>
      <c r="E4" s="56" t="s">
        <v>79</v>
      </c>
      <c r="F4" s="56" t="s">
        <v>78</v>
      </c>
    </row>
    <row r="5" spans="2:6" x14ac:dyDescent="0.25">
      <c r="B5" s="56" t="s">
        <v>77</v>
      </c>
      <c r="C5" s="59">
        <v>450</v>
      </c>
      <c r="D5" s="56">
        <v>3</v>
      </c>
      <c r="E5" s="58">
        <f>C5*D5</f>
        <v>1350</v>
      </c>
      <c r="F5" s="58">
        <f>E5/dolar</f>
        <v>450</v>
      </c>
    </row>
    <row r="6" spans="2:6" x14ac:dyDescent="0.25">
      <c r="B6" s="56" t="s">
        <v>76</v>
      </c>
      <c r="C6" s="59">
        <v>45</v>
      </c>
      <c r="D6" s="56">
        <v>2</v>
      </c>
      <c r="E6" s="58">
        <f>C6*D6</f>
        <v>90</v>
      </c>
      <c r="F6" s="58">
        <f>E6/dolar</f>
        <v>30</v>
      </c>
    </row>
    <row r="7" spans="2:6" x14ac:dyDescent="0.25">
      <c r="B7" s="56" t="s">
        <v>75</v>
      </c>
      <c r="C7" s="59">
        <v>60</v>
      </c>
      <c r="D7" s="56">
        <v>5</v>
      </c>
      <c r="E7" s="58">
        <f>C7*D7</f>
        <v>300</v>
      </c>
      <c r="F7" s="58">
        <f>E7/dolar</f>
        <v>100</v>
      </c>
    </row>
    <row r="8" spans="2:6" x14ac:dyDescent="0.25">
      <c r="B8" s="57" t="s">
        <v>2</v>
      </c>
      <c r="C8" s="57"/>
      <c r="D8" s="57"/>
      <c r="E8" s="60">
        <f>E5+E6+E7</f>
        <v>1740</v>
      </c>
      <c r="F8" s="60">
        <f>F5+F6+F7</f>
        <v>580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B3:K47"/>
  <sheetViews>
    <sheetView showGridLines="0" workbookViewId="0">
      <selection activeCell="R28" sqref="R28"/>
    </sheetView>
  </sheetViews>
  <sheetFormatPr defaultRowHeight="12.75" x14ac:dyDescent="0.2"/>
  <cols>
    <col min="1" max="1" width="2.7109375" customWidth="1"/>
    <col min="2" max="2" width="16.7109375" customWidth="1"/>
    <col min="3" max="3" width="15" customWidth="1"/>
    <col min="4" max="4" width="9.5703125" bestFit="1" customWidth="1"/>
    <col min="5" max="5" width="11.85546875" bestFit="1" customWidth="1"/>
    <col min="7" max="7" width="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67.5" customHeight="1" x14ac:dyDescent="0.2">
      <c r="B6" s="64" t="s">
        <v>23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10</v>
      </c>
      <c r="C8" s="4" t="s">
        <v>11</v>
      </c>
      <c r="D8" s="4" t="s">
        <v>12</v>
      </c>
      <c r="E8" s="4" t="s">
        <v>13</v>
      </c>
      <c r="F8" s="4" t="s">
        <v>2</v>
      </c>
    </row>
    <row r="9" spans="2:11" x14ac:dyDescent="0.2">
      <c r="B9" s="1" t="s">
        <v>0</v>
      </c>
      <c r="C9" s="5">
        <v>10</v>
      </c>
      <c r="D9" s="5">
        <v>30</v>
      </c>
      <c r="E9" s="5">
        <v>60</v>
      </c>
      <c r="F9" s="5"/>
    </row>
    <row r="10" spans="2:11" x14ac:dyDescent="0.2">
      <c r="B10" s="1" t="s">
        <v>1</v>
      </c>
      <c r="C10" s="5">
        <v>20</v>
      </c>
      <c r="D10" s="5">
        <v>20</v>
      </c>
      <c r="E10" s="5">
        <v>30</v>
      </c>
      <c r="F10" s="5"/>
    </row>
    <row r="11" spans="2:11" x14ac:dyDescent="0.2">
      <c r="B11" s="1" t="s">
        <v>14</v>
      </c>
      <c r="C11" s="5">
        <v>30</v>
      </c>
      <c r="D11" s="5">
        <v>10</v>
      </c>
      <c r="E11" s="5">
        <v>20</v>
      </c>
      <c r="F11" s="5"/>
    </row>
    <row r="12" spans="2:11" x14ac:dyDescent="0.2">
      <c r="B12" s="1" t="s">
        <v>15</v>
      </c>
      <c r="C12" s="5">
        <v>40</v>
      </c>
      <c r="D12" s="5">
        <v>40</v>
      </c>
      <c r="E12" s="5">
        <v>50</v>
      </c>
      <c r="F12" s="5"/>
    </row>
    <row r="13" spans="2:11" x14ac:dyDescent="0.2">
      <c r="B13" s="24" t="s">
        <v>2</v>
      </c>
      <c r="C13" s="5"/>
      <c r="D13" s="5"/>
      <c r="E13" s="5"/>
      <c r="F13" s="5"/>
    </row>
    <row r="14" spans="2:11" x14ac:dyDescent="0.2">
      <c r="B14" t="s">
        <v>3</v>
      </c>
    </row>
    <row r="15" spans="2:11" x14ac:dyDescent="0.2">
      <c r="B15" s="1" t="s">
        <v>16</v>
      </c>
      <c r="C15" s="5"/>
      <c r="E15" t="s">
        <v>22</v>
      </c>
    </row>
    <row r="16" spans="2:11" x14ac:dyDescent="0.2">
      <c r="B16" t="s">
        <v>3</v>
      </c>
    </row>
    <row r="17" spans="2:6" x14ac:dyDescent="0.2">
      <c r="B17" s="27" t="s">
        <v>17</v>
      </c>
    </row>
    <row r="18" spans="2:6" x14ac:dyDescent="0.2">
      <c r="B18" s="4" t="s">
        <v>10</v>
      </c>
      <c r="C18" s="4" t="s">
        <v>11</v>
      </c>
      <c r="D18" s="4" t="s">
        <v>12</v>
      </c>
      <c r="E18" s="4" t="s">
        <v>13</v>
      </c>
      <c r="F18" s="4" t="s">
        <v>2</v>
      </c>
    </row>
    <row r="19" spans="2:6" x14ac:dyDescent="0.2">
      <c r="B19" s="1" t="s">
        <v>0</v>
      </c>
      <c r="C19" s="5"/>
      <c r="D19" s="5"/>
      <c r="E19" s="5"/>
      <c r="F19" s="5"/>
    </row>
    <row r="20" spans="2:6" x14ac:dyDescent="0.2">
      <c r="B20" s="1" t="s">
        <v>1</v>
      </c>
      <c r="C20" s="5"/>
      <c r="D20" s="5"/>
      <c r="E20" s="5"/>
      <c r="F20" s="5"/>
    </row>
    <row r="21" spans="2:6" x14ac:dyDescent="0.2">
      <c r="B21" s="1" t="s">
        <v>14</v>
      </c>
      <c r="C21" s="5"/>
      <c r="D21" s="5"/>
      <c r="E21" s="5"/>
      <c r="F21" s="5"/>
    </row>
    <row r="22" spans="2:6" x14ac:dyDescent="0.2">
      <c r="B22" s="1" t="s">
        <v>15</v>
      </c>
      <c r="C22" s="5"/>
      <c r="D22" s="5"/>
      <c r="E22" s="5"/>
      <c r="F22" s="5"/>
    </row>
    <row r="23" spans="2:6" x14ac:dyDescent="0.2">
      <c r="B23" s="24" t="s">
        <v>2</v>
      </c>
      <c r="C23" s="5"/>
      <c r="D23" s="5"/>
      <c r="E23" s="5"/>
      <c r="F23" s="5"/>
    </row>
    <row r="24" spans="2:6" x14ac:dyDescent="0.2">
      <c r="B24" t="s">
        <v>3</v>
      </c>
    </row>
    <row r="25" spans="2:6" x14ac:dyDescent="0.2">
      <c r="B25" s="27" t="s">
        <v>68</v>
      </c>
    </row>
    <row r="26" spans="2:6" x14ac:dyDescent="0.2">
      <c r="B26" s="4" t="s">
        <v>10</v>
      </c>
      <c r="C26" s="4" t="s">
        <v>11</v>
      </c>
      <c r="D26" s="4" t="s">
        <v>12</v>
      </c>
      <c r="E26" s="4" t="s">
        <v>13</v>
      </c>
      <c r="F26" s="4" t="s">
        <v>2</v>
      </c>
    </row>
    <row r="27" spans="2:6" x14ac:dyDescent="0.2">
      <c r="B27" s="1" t="s">
        <v>0</v>
      </c>
      <c r="C27" s="28"/>
      <c r="D27" s="28"/>
      <c r="E27" s="28"/>
      <c r="F27" s="55">
        <v>1</v>
      </c>
    </row>
    <row r="28" spans="2:6" x14ac:dyDescent="0.2">
      <c r="B28" s="1" t="s">
        <v>1</v>
      </c>
      <c r="C28" s="28"/>
      <c r="D28" s="28"/>
      <c r="E28" s="28"/>
      <c r="F28" s="55">
        <v>1</v>
      </c>
    </row>
    <row r="29" spans="2:6" x14ac:dyDescent="0.2">
      <c r="B29" s="1" t="s">
        <v>14</v>
      </c>
      <c r="C29" s="28"/>
      <c r="D29" s="28"/>
      <c r="E29" s="28"/>
      <c r="F29" s="55">
        <v>1</v>
      </c>
    </row>
    <row r="30" spans="2:6" x14ac:dyDescent="0.2">
      <c r="B30" s="1" t="s">
        <v>15</v>
      </c>
      <c r="C30" s="28"/>
      <c r="D30" s="28"/>
      <c r="E30" s="28"/>
      <c r="F30" s="55">
        <v>1</v>
      </c>
    </row>
    <row r="31" spans="2:6" x14ac:dyDescent="0.2">
      <c r="B31" s="24" t="s">
        <v>2</v>
      </c>
      <c r="C31" s="28"/>
      <c r="D31" s="28"/>
      <c r="E31" s="28"/>
      <c r="F31" s="55">
        <v>1</v>
      </c>
    </row>
    <row r="33" spans="2:6" x14ac:dyDescent="0.2">
      <c r="B33" s="27" t="s">
        <v>69</v>
      </c>
    </row>
    <row r="34" spans="2:6" x14ac:dyDescent="0.2">
      <c r="B34" s="4" t="s">
        <v>10</v>
      </c>
      <c r="C34" s="4" t="s">
        <v>11</v>
      </c>
      <c r="D34" s="4" t="s">
        <v>12</v>
      </c>
      <c r="E34" s="4" t="s">
        <v>13</v>
      </c>
      <c r="F34" s="4" t="s">
        <v>2</v>
      </c>
    </row>
    <row r="35" spans="2:6" x14ac:dyDescent="0.2">
      <c r="B35" s="1" t="s">
        <v>0</v>
      </c>
      <c r="C35" s="28"/>
      <c r="D35" s="28"/>
      <c r="E35" s="28"/>
      <c r="F35" s="55"/>
    </row>
    <row r="36" spans="2:6" x14ac:dyDescent="0.2">
      <c r="B36" s="1" t="s">
        <v>1</v>
      </c>
      <c r="C36" s="28"/>
      <c r="D36" s="28"/>
      <c r="E36" s="28"/>
      <c r="F36" s="55"/>
    </row>
    <row r="37" spans="2:6" x14ac:dyDescent="0.2">
      <c r="B37" s="1" t="s">
        <v>14</v>
      </c>
      <c r="C37" s="28"/>
      <c r="D37" s="28"/>
      <c r="E37" s="28"/>
      <c r="F37" s="55"/>
    </row>
    <row r="38" spans="2:6" x14ac:dyDescent="0.2">
      <c r="B38" s="1" t="s">
        <v>15</v>
      </c>
      <c r="C38" s="28"/>
      <c r="D38" s="28"/>
      <c r="E38" s="28"/>
      <c r="F38" s="55"/>
    </row>
    <row r="39" spans="2:6" x14ac:dyDescent="0.2">
      <c r="B39" s="24" t="s">
        <v>2</v>
      </c>
      <c r="C39" s="55">
        <v>1</v>
      </c>
      <c r="D39" s="55">
        <v>1</v>
      </c>
      <c r="E39" s="55">
        <v>1</v>
      </c>
      <c r="F39" s="55">
        <v>1</v>
      </c>
    </row>
    <row r="41" spans="2:6" x14ac:dyDescent="0.2">
      <c r="B41" s="27" t="s">
        <v>70</v>
      </c>
    </row>
    <row r="42" spans="2:6" x14ac:dyDescent="0.2">
      <c r="B42" s="4" t="s">
        <v>10</v>
      </c>
      <c r="C42" s="4" t="s">
        <v>11</v>
      </c>
      <c r="D42" s="4" t="s">
        <v>12</v>
      </c>
      <c r="E42" s="4" t="s">
        <v>13</v>
      </c>
      <c r="F42" s="4" t="s">
        <v>2</v>
      </c>
    </row>
    <row r="43" spans="2:6" x14ac:dyDescent="0.2">
      <c r="B43" s="1" t="s">
        <v>0</v>
      </c>
      <c r="C43" s="28"/>
      <c r="D43" s="28"/>
      <c r="E43" s="28"/>
      <c r="F43" s="55"/>
    </row>
    <row r="44" spans="2:6" x14ac:dyDescent="0.2">
      <c r="B44" s="1" t="s">
        <v>1</v>
      </c>
      <c r="C44" s="28"/>
      <c r="D44" s="28"/>
      <c r="E44" s="28"/>
      <c r="F44" s="55"/>
    </row>
    <row r="45" spans="2:6" x14ac:dyDescent="0.2">
      <c r="B45" s="1" t="s">
        <v>14</v>
      </c>
      <c r="C45" s="28"/>
      <c r="D45" s="28"/>
      <c r="E45" s="28"/>
      <c r="F45" s="55"/>
    </row>
    <row r="46" spans="2:6" x14ac:dyDescent="0.2">
      <c r="B46" s="1" t="s">
        <v>15</v>
      </c>
      <c r="C46" s="28"/>
      <c r="D46" s="28"/>
      <c r="E46" s="28"/>
      <c r="F46" s="55"/>
    </row>
    <row r="47" spans="2:6" x14ac:dyDescent="0.2">
      <c r="B47" s="24" t="s">
        <v>2</v>
      </c>
      <c r="C47" s="55"/>
      <c r="D47" s="55"/>
      <c r="E47" s="55"/>
      <c r="F47" s="55">
        <v>1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9"/>
  <dimension ref="B3:K47"/>
  <sheetViews>
    <sheetView showGridLines="0" workbookViewId="0">
      <selection activeCell="R24" sqref="R24"/>
    </sheetView>
  </sheetViews>
  <sheetFormatPr defaultRowHeight="12.75" x14ac:dyDescent="0.2"/>
  <cols>
    <col min="1" max="1" width="2.7109375" customWidth="1"/>
    <col min="2" max="2" width="16.7109375" customWidth="1"/>
    <col min="3" max="3" width="15" customWidth="1"/>
    <col min="4" max="4" width="9.5703125" bestFit="1" customWidth="1"/>
    <col min="5" max="5" width="11.85546875" bestFit="1" customWidth="1"/>
    <col min="7" max="7" width="5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67.5" customHeight="1" x14ac:dyDescent="0.2">
      <c r="B6" s="64" t="s">
        <v>23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10</v>
      </c>
      <c r="C8" s="4" t="s">
        <v>11</v>
      </c>
      <c r="D8" s="4" t="s">
        <v>12</v>
      </c>
      <c r="E8" s="4" t="s">
        <v>13</v>
      </c>
      <c r="F8" s="4" t="s">
        <v>2</v>
      </c>
    </row>
    <row r="9" spans="2:11" x14ac:dyDescent="0.2">
      <c r="B9" s="1" t="s">
        <v>0</v>
      </c>
      <c r="C9" s="5">
        <v>10</v>
      </c>
      <c r="D9" s="5">
        <v>30</v>
      </c>
      <c r="E9" s="5">
        <v>60</v>
      </c>
      <c r="F9" s="39">
        <f>C9+D9+E9</f>
        <v>100</v>
      </c>
    </row>
    <row r="10" spans="2:11" x14ac:dyDescent="0.2">
      <c r="B10" s="1" t="s">
        <v>1</v>
      </c>
      <c r="C10" s="5">
        <v>20</v>
      </c>
      <c r="D10" s="5">
        <v>20</v>
      </c>
      <c r="E10" s="5">
        <v>30</v>
      </c>
      <c r="F10" s="39">
        <f>C10+D10+E10</f>
        <v>70</v>
      </c>
    </row>
    <row r="11" spans="2:11" x14ac:dyDescent="0.2">
      <c r="B11" s="1" t="s">
        <v>14</v>
      </c>
      <c r="C11" s="5">
        <v>30</v>
      </c>
      <c r="D11" s="5">
        <v>10</v>
      </c>
      <c r="E11" s="5">
        <v>20</v>
      </c>
      <c r="F11" s="39">
        <f>C11+D11+E11</f>
        <v>60</v>
      </c>
    </row>
    <row r="12" spans="2:11" x14ac:dyDescent="0.2">
      <c r="B12" s="1" t="s">
        <v>15</v>
      </c>
      <c r="C12" s="5">
        <v>40</v>
      </c>
      <c r="D12" s="5">
        <v>40</v>
      </c>
      <c r="E12" s="5">
        <v>50</v>
      </c>
      <c r="F12" s="39">
        <f>C12+D12+E12</f>
        <v>130</v>
      </c>
    </row>
    <row r="13" spans="2:11" x14ac:dyDescent="0.2">
      <c r="B13" s="24" t="s">
        <v>2</v>
      </c>
      <c r="C13" s="39">
        <f>C9+C10+C11+C12</f>
        <v>100</v>
      </c>
      <c r="D13" s="39">
        <f>D9+D10+D11+D12</f>
        <v>100</v>
      </c>
      <c r="E13" s="39">
        <f>E9+E10+E11+E12</f>
        <v>160</v>
      </c>
      <c r="F13" s="39">
        <f>F9+F10+F11+F12</f>
        <v>360</v>
      </c>
    </row>
    <row r="14" spans="2:11" x14ac:dyDescent="0.2">
      <c r="B14" t="s">
        <v>3</v>
      </c>
    </row>
    <row r="15" spans="2:11" x14ac:dyDescent="0.2">
      <c r="B15" s="1" t="s">
        <v>16</v>
      </c>
      <c r="C15" s="5">
        <v>1.75</v>
      </c>
      <c r="E15" t="s">
        <v>22</v>
      </c>
    </row>
    <row r="16" spans="2:11" x14ac:dyDescent="0.2">
      <c r="B16" t="s">
        <v>3</v>
      </c>
    </row>
    <row r="17" spans="2:6" x14ac:dyDescent="0.2">
      <c r="B17" s="27" t="s">
        <v>17</v>
      </c>
    </row>
    <row r="18" spans="2:6" x14ac:dyDescent="0.2">
      <c r="B18" s="4" t="s">
        <v>10</v>
      </c>
      <c r="C18" s="4" t="s">
        <v>11</v>
      </c>
      <c r="D18" s="4" t="s">
        <v>12</v>
      </c>
      <c r="E18" s="4" t="s">
        <v>13</v>
      </c>
      <c r="F18" s="4" t="s">
        <v>2</v>
      </c>
    </row>
    <row r="19" spans="2:6" x14ac:dyDescent="0.2">
      <c r="B19" s="1" t="s">
        <v>0</v>
      </c>
      <c r="C19" s="5">
        <f t="shared" ref="C19:F23" si="0">+C9/$C$15</f>
        <v>5.7142857142857144</v>
      </c>
      <c r="D19" s="5">
        <f t="shared" si="0"/>
        <v>17.142857142857142</v>
      </c>
      <c r="E19" s="5">
        <f t="shared" si="0"/>
        <v>34.285714285714285</v>
      </c>
      <c r="F19" s="5">
        <f t="shared" si="0"/>
        <v>57.142857142857146</v>
      </c>
    </row>
    <row r="20" spans="2:6" x14ac:dyDescent="0.2">
      <c r="B20" s="1" t="s">
        <v>1</v>
      </c>
      <c r="C20" s="5">
        <f t="shared" si="0"/>
        <v>11.428571428571429</v>
      </c>
      <c r="D20" s="5">
        <f t="shared" si="0"/>
        <v>11.428571428571429</v>
      </c>
      <c r="E20" s="5">
        <f t="shared" si="0"/>
        <v>17.142857142857142</v>
      </c>
      <c r="F20" s="5">
        <f t="shared" si="0"/>
        <v>40</v>
      </c>
    </row>
    <row r="21" spans="2:6" x14ac:dyDescent="0.2">
      <c r="B21" s="1" t="s">
        <v>14</v>
      </c>
      <c r="C21" s="5">
        <f t="shared" si="0"/>
        <v>17.142857142857142</v>
      </c>
      <c r="D21" s="5">
        <f t="shared" si="0"/>
        <v>5.7142857142857144</v>
      </c>
      <c r="E21" s="5">
        <f t="shared" si="0"/>
        <v>11.428571428571429</v>
      </c>
      <c r="F21" s="5">
        <f t="shared" si="0"/>
        <v>34.285714285714285</v>
      </c>
    </row>
    <row r="22" spans="2:6" x14ac:dyDescent="0.2">
      <c r="B22" s="1" t="s">
        <v>15</v>
      </c>
      <c r="C22" s="5">
        <f t="shared" si="0"/>
        <v>22.857142857142858</v>
      </c>
      <c r="D22" s="5">
        <f t="shared" si="0"/>
        <v>22.857142857142858</v>
      </c>
      <c r="E22" s="5">
        <f t="shared" si="0"/>
        <v>28.571428571428573</v>
      </c>
      <c r="F22" s="5">
        <f t="shared" si="0"/>
        <v>74.285714285714292</v>
      </c>
    </row>
    <row r="23" spans="2:6" x14ac:dyDescent="0.2">
      <c r="B23" s="24" t="s">
        <v>2</v>
      </c>
      <c r="C23" s="5">
        <f t="shared" si="0"/>
        <v>57.142857142857146</v>
      </c>
      <c r="D23" s="5">
        <f t="shared" si="0"/>
        <v>57.142857142857146</v>
      </c>
      <c r="E23" s="5">
        <f t="shared" si="0"/>
        <v>91.428571428571431</v>
      </c>
      <c r="F23" s="5">
        <f t="shared" si="0"/>
        <v>205.71428571428572</v>
      </c>
    </row>
    <row r="24" spans="2:6" x14ac:dyDescent="0.2">
      <c r="B24" t="s">
        <v>3</v>
      </c>
    </row>
    <row r="25" spans="2:6" x14ac:dyDescent="0.2">
      <c r="B25" s="27" t="s">
        <v>68</v>
      </c>
    </row>
    <row r="26" spans="2:6" x14ac:dyDescent="0.2">
      <c r="B26" s="4" t="s">
        <v>10</v>
      </c>
      <c r="C26" s="4" t="s">
        <v>11</v>
      </c>
      <c r="D26" s="4" t="s">
        <v>12</v>
      </c>
      <c r="E26" s="4" t="s">
        <v>13</v>
      </c>
      <c r="F26" s="4" t="s">
        <v>2</v>
      </c>
    </row>
    <row r="27" spans="2:6" x14ac:dyDescent="0.2">
      <c r="B27" s="1" t="s">
        <v>0</v>
      </c>
      <c r="C27" s="28">
        <f t="shared" ref="C27:F31" si="1">+C19/$F19</f>
        <v>9.9999999999999992E-2</v>
      </c>
      <c r="D27" s="28">
        <f t="shared" si="1"/>
        <v>0.3</v>
      </c>
      <c r="E27" s="28">
        <f t="shared" si="1"/>
        <v>0.6</v>
      </c>
      <c r="F27" s="28">
        <f t="shared" si="1"/>
        <v>1</v>
      </c>
    </row>
    <row r="28" spans="2:6" x14ac:dyDescent="0.2">
      <c r="B28" s="1" t="s">
        <v>1</v>
      </c>
      <c r="C28" s="28">
        <f t="shared" si="1"/>
        <v>0.2857142857142857</v>
      </c>
      <c r="D28" s="28">
        <f t="shared" si="1"/>
        <v>0.2857142857142857</v>
      </c>
      <c r="E28" s="28">
        <f t="shared" si="1"/>
        <v>0.42857142857142855</v>
      </c>
      <c r="F28" s="28">
        <f t="shared" si="1"/>
        <v>1</v>
      </c>
    </row>
    <row r="29" spans="2:6" x14ac:dyDescent="0.2">
      <c r="B29" s="1" t="s">
        <v>14</v>
      </c>
      <c r="C29" s="28">
        <f t="shared" si="1"/>
        <v>0.5</v>
      </c>
      <c r="D29" s="28">
        <f t="shared" si="1"/>
        <v>0.16666666666666669</v>
      </c>
      <c r="E29" s="28">
        <f t="shared" si="1"/>
        <v>0.33333333333333337</v>
      </c>
      <c r="F29" s="28">
        <f t="shared" si="1"/>
        <v>1</v>
      </c>
    </row>
    <row r="30" spans="2:6" x14ac:dyDescent="0.2">
      <c r="B30" s="1" t="s">
        <v>15</v>
      </c>
      <c r="C30" s="28">
        <f t="shared" si="1"/>
        <v>0.30769230769230765</v>
      </c>
      <c r="D30" s="28">
        <f t="shared" si="1"/>
        <v>0.30769230769230765</v>
      </c>
      <c r="E30" s="28">
        <f t="shared" si="1"/>
        <v>0.38461538461538458</v>
      </c>
      <c r="F30" s="28">
        <f t="shared" si="1"/>
        <v>1</v>
      </c>
    </row>
    <row r="31" spans="2:6" x14ac:dyDescent="0.2">
      <c r="B31" s="24" t="s">
        <v>2</v>
      </c>
      <c r="C31" s="28">
        <f t="shared" si="1"/>
        <v>0.27777777777777779</v>
      </c>
      <c r="D31" s="28">
        <f t="shared" si="1"/>
        <v>0.27777777777777779</v>
      </c>
      <c r="E31" s="28">
        <f t="shared" si="1"/>
        <v>0.44444444444444442</v>
      </c>
      <c r="F31" s="28">
        <f t="shared" si="1"/>
        <v>1</v>
      </c>
    </row>
    <row r="33" spans="2:6" ht="27" customHeight="1" x14ac:dyDescent="0.2">
      <c r="B33" s="27" t="s">
        <v>69</v>
      </c>
    </row>
    <row r="34" spans="2:6" x14ac:dyDescent="0.2">
      <c r="B34" s="4" t="s">
        <v>10</v>
      </c>
      <c r="C34" s="4" t="s">
        <v>11</v>
      </c>
      <c r="D34" s="4" t="s">
        <v>12</v>
      </c>
      <c r="E34" s="4" t="s">
        <v>13</v>
      </c>
      <c r="F34" s="4" t="s">
        <v>2</v>
      </c>
    </row>
    <row r="35" spans="2:6" x14ac:dyDescent="0.2">
      <c r="B35" s="1" t="s">
        <v>0</v>
      </c>
      <c r="C35" s="28">
        <f t="shared" ref="C35:F39" si="2">+C19/C$23</f>
        <v>9.9999999999999992E-2</v>
      </c>
      <c r="D35" s="28">
        <f t="shared" si="2"/>
        <v>0.3</v>
      </c>
      <c r="E35" s="28">
        <f t="shared" si="2"/>
        <v>0.375</v>
      </c>
      <c r="F35" s="28">
        <f t="shared" si="2"/>
        <v>0.27777777777777779</v>
      </c>
    </row>
    <row r="36" spans="2:6" x14ac:dyDescent="0.2">
      <c r="B36" s="1" t="s">
        <v>1</v>
      </c>
      <c r="C36" s="28">
        <f t="shared" si="2"/>
        <v>0.19999999999999998</v>
      </c>
      <c r="D36" s="28">
        <f t="shared" si="2"/>
        <v>0.19999999999999998</v>
      </c>
      <c r="E36" s="28">
        <f t="shared" si="2"/>
        <v>0.1875</v>
      </c>
      <c r="F36" s="28">
        <f t="shared" si="2"/>
        <v>0.19444444444444445</v>
      </c>
    </row>
    <row r="37" spans="2:6" x14ac:dyDescent="0.2">
      <c r="B37" s="1" t="s">
        <v>14</v>
      </c>
      <c r="C37" s="28">
        <f t="shared" si="2"/>
        <v>0.3</v>
      </c>
      <c r="D37" s="28">
        <f t="shared" si="2"/>
        <v>9.9999999999999992E-2</v>
      </c>
      <c r="E37" s="28">
        <f t="shared" si="2"/>
        <v>0.125</v>
      </c>
      <c r="F37" s="28">
        <f t="shared" si="2"/>
        <v>0.16666666666666666</v>
      </c>
    </row>
    <row r="38" spans="2:6" x14ac:dyDescent="0.2">
      <c r="B38" s="1" t="s">
        <v>15</v>
      </c>
      <c r="C38" s="28">
        <f t="shared" si="2"/>
        <v>0.39999999999999997</v>
      </c>
      <c r="D38" s="28">
        <f t="shared" si="2"/>
        <v>0.39999999999999997</v>
      </c>
      <c r="E38" s="28">
        <f t="shared" si="2"/>
        <v>0.3125</v>
      </c>
      <c r="F38" s="28">
        <f t="shared" si="2"/>
        <v>0.3611111111111111</v>
      </c>
    </row>
    <row r="39" spans="2:6" x14ac:dyDescent="0.2">
      <c r="B39" s="24" t="s">
        <v>2</v>
      </c>
      <c r="C39" s="28">
        <f t="shared" si="2"/>
        <v>1</v>
      </c>
      <c r="D39" s="28">
        <f t="shared" si="2"/>
        <v>1</v>
      </c>
      <c r="E39" s="28">
        <f t="shared" si="2"/>
        <v>1</v>
      </c>
      <c r="F39" s="28">
        <f t="shared" si="2"/>
        <v>1</v>
      </c>
    </row>
    <row r="41" spans="2:6" x14ac:dyDescent="0.2">
      <c r="B41" s="27" t="s">
        <v>70</v>
      </c>
    </row>
    <row r="42" spans="2:6" x14ac:dyDescent="0.2">
      <c r="B42" s="4" t="s">
        <v>10</v>
      </c>
      <c r="C42" s="4" t="s">
        <v>11</v>
      </c>
      <c r="D42" s="4" t="s">
        <v>12</v>
      </c>
      <c r="E42" s="4" t="s">
        <v>13</v>
      </c>
      <c r="F42" s="4" t="s">
        <v>2</v>
      </c>
    </row>
    <row r="43" spans="2:6" x14ac:dyDescent="0.2">
      <c r="B43" s="1" t="s">
        <v>0</v>
      </c>
      <c r="C43" s="28">
        <f t="shared" ref="C43:F47" si="3">+C19/$F$23</f>
        <v>2.7777777777777776E-2</v>
      </c>
      <c r="D43" s="28">
        <f t="shared" si="3"/>
        <v>8.3333333333333329E-2</v>
      </c>
      <c r="E43" s="28">
        <f t="shared" si="3"/>
        <v>0.16666666666666666</v>
      </c>
      <c r="F43" s="28">
        <f t="shared" si="3"/>
        <v>0.27777777777777779</v>
      </c>
    </row>
    <row r="44" spans="2:6" x14ac:dyDescent="0.2">
      <c r="B44" s="1" t="s">
        <v>1</v>
      </c>
      <c r="C44" s="28">
        <f t="shared" si="3"/>
        <v>5.5555555555555552E-2</v>
      </c>
      <c r="D44" s="28">
        <f t="shared" si="3"/>
        <v>5.5555555555555552E-2</v>
      </c>
      <c r="E44" s="28">
        <f t="shared" si="3"/>
        <v>8.3333333333333329E-2</v>
      </c>
      <c r="F44" s="28">
        <f t="shared" si="3"/>
        <v>0.19444444444444445</v>
      </c>
    </row>
    <row r="45" spans="2:6" x14ac:dyDescent="0.2">
      <c r="B45" s="1" t="s">
        <v>14</v>
      </c>
      <c r="C45" s="28">
        <f t="shared" si="3"/>
        <v>8.3333333333333329E-2</v>
      </c>
      <c r="D45" s="28">
        <f t="shared" si="3"/>
        <v>2.7777777777777776E-2</v>
      </c>
      <c r="E45" s="28">
        <f t="shared" si="3"/>
        <v>5.5555555555555552E-2</v>
      </c>
      <c r="F45" s="28">
        <f t="shared" si="3"/>
        <v>0.16666666666666666</v>
      </c>
    </row>
    <row r="46" spans="2:6" x14ac:dyDescent="0.2">
      <c r="B46" s="1" t="s">
        <v>15</v>
      </c>
      <c r="C46" s="28">
        <f t="shared" si="3"/>
        <v>0.1111111111111111</v>
      </c>
      <c r="D46" s="28">
        <f t="shared" si="3"/>
        <v>0.1111111111111111</v>
      </c>
      <c r="E46" s="28">
        <f t="shared" si="3"/>
        <v>0.1388888888888889</v>
      </c>
      <c r="F46" s="28">
        <f t="shared" si="3"/>
        <v>0.3611111111111111</v>
      </c>
    </row>
    <row r="47" spans="2:6" x14ac:dyDescent="0.2">
      <c r="B47" s="24" t="s">
        <v>2</v>
      </c>
      <c r="C47" s="28">
        <f t="shared" si="3"/>
        <v>0.27777777777777779</v>
      </c>
      <c r="D47" s="28">
        <f t="shared" si="3"/>
        <v>0.27777777777777779</v>
      </c>
      <c r="E47" s="28">
        <f t="shared" si="3"/>
        <v>0.44444444444444442</v>
      </c>
      <c r="F47" s="28">
        <f t="shared" si="3"/>
        <v>1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workbookViewId="0"/>
  </sheetViews>
  <sheetFormatPr defaultRowHeight="44.25" customHeight="1" x14ac:dyDescent="0.25"/>
  <cols>
    <col min="1" max="1" width="9.140625" style="72"/>
    <col min="2" max="2" width="85.5703125" style="84" customWidth="1"/>
    <col min="3" max="3" width="25" style="85" customWidth="1"/>
    <col min="4" max="4" width="13.140625" style="71" customWidth="1"/>
    <col min="5" max="5" width="9.140625" style="72"/>
    <col min="6" max="11" width="13.140625" style="72" customWidth="1"/>
    <col min="12" max="12" width="3.28515625" style="72" customWidth="1"/>
    <col min="13" max="13" width="79.85546875" style="73" customWidth="1"/>
    <col min="14" max="14" width="12.42578125" style="74" bestFit="1" customWidth="1"/>
    <col min="15" max="15" width="44.42578125" style="75" customWidth="1"/>
    <col min="16" max="16384" width="9.140625" style="72"/>
  </cols>
  <sheetData>
    <row r="1" spans="2:15" ht="24" customHeight="1" x14ac:dyDescent="0.25">
      <c r="B1" s="69" t="s">
        <v>82</v>
      </c>
      <c r="C1" s="70" t="s">
        <v>83</v>
      </c>
    </row>
    <row r="2" spans="2:15" ht="44.25" customHeight="1" x14ac:dyDescent="0.25">
      <c r="B2" s="76" t="str">
        <f>CONCATENATE(L2,". ",M2)</f>
        <v>1. Qual o dobro de 75,8?</v>
      </c>
      <c r="C2" s="77"/>
      <c r="D2" s="71" t="str">
        <f>IF(C2="","",IF(C2=N2,"Certo!",CONCATENATE("Errado: ",O2," = ",TEXT(N2,",00"))))</f>
        <v/>
      </c>
      <c r="L2" s="78">
        <v>1</v>
      </c>
      <c r="M2" s="79" t="s">
        <v>85</v>
      </c>
      <c r="N2" s="80">
        <f>75.8*2</f>
        <v>151.6</v>
      </c>
      <c r="O2" s="81" t="s">
        <v>94</v>
      </c>
    </row>
    <row r="3" spans="2:15" ht="44.25" customHeight="1" x14ac:dyDescent="0.25">
      <c r="B3" s="76" t="str">
        <f t="shared" ref="B3:B11" si="0">IF(C2="","",CONCATENATE(L3,". ",M3))</f>
        <v/>
      </c>
      <c r="C3" s="77"/>
      <c r="D3" s="71" t="str">
        <f t="shared" ref="D3:D11" si="1">IF(C3="","",IF(C3=N3,"Certo!",CONCATENATE("Errado: ",O3," = ",TEXT(N3,",00"))))</f>
        <v/>
      </c>
      <c r="L3" s="78">
        <f t="shared" ref="L3:L11" si="2">+L2+1</f>
        <v>2</v>
      </c>
      <c r="M3" s="79" t="s">
        <v>86</v>
      </c>
      <c r="N3" s="80">
        <f>478-77</f>
        <v>401</v>
      </c>
      <c r="O3" s="81" t="s">
        <v>95</v>
      </c>
    </row>
    <row r="4" spans="2:15" ht="44.25" customHeight="1" x14ac:dyDescent="0.25">
      <c r="B4" s="76" t="str">
        <f t="shared" si="0"/>
        <v/>
      </c>
      <c r="C4" s="77"/>
      <c r="D4" s="71" t="str">
        <f t="shared" si="1"/>
        <v/>
      </c>
      <c r="L4" s="78">
        <f t="shared" si="2"/>
        <v>3</v>
      </c>
      <c r="M4" s="79" t="s">
        <v>84</v>
      </c>
      <c r="N4" s="80">
        <f>1+2+5+9+15</f>
        <v>32</v>
      </c>
      <c r="O4" s="81" t="s">
        <v>96</v>
      </c>
    </row>
    <row r="5" spans="2:15" ht="44.25" customHeight="1" x14ac:dyDescent="0.25">
      <c r="B5" s="76" t="str">
        <f t="shared" si="0"/>
        <v/>
      </c>
      <c r="C5" s="77"/>
      <c r="D5" s="71" t="str">
        <f t="shared" si="1"/>
        <v/>
      </c>
      <c r="L5" s="78">
        <f t="shared" si="2"/>
        <v>4</v>
      </c>
      <c r="M5" s="79" t="s">
        <v>87</v>
      </c>
      <c r="N5" s="80">
        <f>+(3*75.5)^2</f>
        <v>51302.25</v>
      </c>
      <c r="O5" s="81" t="s">
        <v>97</v>
      </c>
    </row>
    <row r="6" spans="2:15" ht="44.25" customHeight="1" x14ac:dyDescent="0.25">
      <c r="B6" s="76" t="str">
        <f t="shared" si="0"/>
        <v/>
      </c>
      <c r="C6" s="77"/>
      <c r="D6" s="71" t="str">
        <f t="shared" si="1"/>
        <v/>
      </c>
      <c r="L6" s="78">
        <f t="shared" si="2"/>
        <v>5</v>
      </c>
      <c r="M6" s="79" t="s">
        <v>88</v>
      </c>
      <c r="N6" s="80">
        <f>+(1458)^(0.5)</f>
        <v>38.183766184073569</v>
      </c>
      <c r="O6" s="81" t="s">
        <v>98</v>
      </c>
    </row>
    <row r="7" spans="2:15" ht="44.25" customHeight="1" x14ac:dyDescent="0.25">
      <c r="B7" s="76" t="str">
        <f t="shared" si="0"/>
        <v/>
      </c>
      <c r="C7" s="77"/>
      <c r="D7" s="71" t="str">
        <f t="shared" si="1"/>
        <v/>
      </c>
      <c r="L7" s="78">
        <f t="shared" si="2"/>
        <v>6</v>
      </c>
      <c r="M7" s="79" t="s">
        <v>89</v>
      </c>
      <c r="N7" s="80">
        <f>450*1.18</f>
        <v>531</v>
      </c>
      <c r="O7" s="81" t="s">
        <v>99</v>
      </c>
    </row>
    <row r="8" spans="2:15" ht="44.25" customHeight="1" x14ac:dyDescent="0.25">
      <c r="B8" s="76" t="str">
        <f t="shared" si="0"/>
        <v/>
      </c>
      <c r="C8" s="77"/>
      <c r="D8" s="71" t="str">
        <f t="shared" si="1"/>
        <v/>
      </c>
      <c r="L8" s="78">
        <f t="shared" si="2"/>
        <v>7</v>
      </c>
      <c r="M8" s="79" t="s">
        <v>90</v>
      </c>
      <c r="N8" s="80">
        <f>780*0.93</f>
        <v>725.40000000000009</v>
      </c>
      <c r="O8" s="81" t="s">
        <v>100</v>
      </c>
    </row>
    <row r="9" spans="2:15" ht="44.25" customHeight="1" x14ac:dyDescent="0.25">
      <c r="B9" s="76" t="str">
        <f t="shared" si="0"/>
        <v/>
      </c>
      <c r="C9" s="77"/>
      <c r="D9" s="71" t="str">
        <f t="shared" si="1"/>
        <v/>
      </c>
      <c r="L9" s="78">
        <f t="shared" si="2"/>
        <v>8</v>
      </c>
      <c r="M9" s="79" t="s">
        <v>91</v>
      </c>
      <c r="N9" s="80">
        <f>1450*1.04*1.09</f>
        <v>1643.72</v>
      </c>
      <c r="O9" s="81" t="s">
        <v>101</v>
      </c>
    </row>
    <row r="10" spans="2:15" ht="44.25" customHeight="1" x14ac:dyDescent="0.25">
      <c r="B10" s="76" t="str">
        <f t="shared" si="0"/>
        <v/>
      </c>
      <c r="C10" s="77"/>
      <c r="D10" s="71" t="str">
        <f t="shared" si="1"/>
        <v/>
      </c>
      <c r="L10" s="78">
        <f t="shared" si="2"/>
        <v>9</v>
      </c>
      <c r="M10" s="79" t="s">
        <v>93</v>
      </c>
      <c r="N10" s="87">
        <f>849 - 800</f>
        <v>49</v>
      </c>
      <c r="O10" s="81" t="s">
        <v>102</v>
      </c>
    </row>
    <row r="11" spans="2:15" ht="44.25" customHeight="1" x14ac:dyDescent="0.25">
      <c r="B11" s="76" t="str">
        <f t="shared" si="0"/>
        <v/>
      </c>
      <c r="C11" s="77"/>
      <c r="D11" s="71" t="str">
        <f>IF(C11="","",IF(C11=N11,"Certo!",CONCATENATE("Errado: ",O11," = ",TEXT(N11,",00%"))))</f>
        <v/>
      </c>
      <c r="L11" s="78">
        <f t="shared" si="2"/>
        <v>10</v>
      </c>
      <c r="M11" s="79" t="s">
        <v>92</v>
      </c>
      <c r="N11" s="86">
        <f>(849/800)-1</f>
        <v>6.1250000000000027E-2</v>
      </c>
      <c r="O11" s="81" t="s">
        <v>103</v>
      </c>
    </row>
    <row r="12" spans="2:15" ht="44.25" customHeight="1" x14ac:dyDescent="0.25">
      <c r="B12" s="82" t="str">
        <f>IF(C11="","",CONCATENATE("Sua nota foi igual a : ",COUNTIF(D2:D11,"Certo!")))</f>
        <v/>
      </c>
      <c r="C12" s="83"/>
      <c r="L12" s="74"/>
      <c r="M12" s="74"/>
    </row>
  </sheetData>
  <mergeCells count="1">
    <mergeCell ref="B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3:I17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9" x14ac:dyDescent="0.2">
      <c r="B3" s="11"/>
    </row>
    <row r="4" spans="2:9" ht="15" x14ac:dyDescent="0.2">
      <c r="B4" s="37"/>
    </row>
    <row r="6" spans="2:9" ht="42.75" customHeight="1" x14ac:dyDescent="0.2">
      <c r="B6" s="64" t="s">
        <v>20</v>
      </c>
      <c r="C6" s="65"/>
      <c r="D6" s="65"/>
      <c r="E6" s="65"/>
      <c r="F6" s="65"/>
      <c r="G6" s="65"/>
      <c r="H6" s="65"/>
      <c r="I6" s="65"/>
    </row>
    <row r="8" spans="2:9" x14ac:dyDescent="0.2">
      <c r="B8" s="42" t="s">
        <v>28</v>
      </c>
      <c r="C8" s="50"/>
    </row>
    <row r="9" spans="2:9" x14ac:dyDescent="0.2">
      <c r="C9" s="51"/>
    </row>
    <row r="10" spans="2:9" x14ac:dyDescent="0.2">
      <c r="B10" s="42" t="s">
        <v>29</v>
      </c>
      <c r="C10" s="50"/>
    </row>
    <row r="11" spans="2:9" x14ac:dyDescent="0.2">
      <c r="C11" s="51"/>
    </row>
    <row r="12" spans="2:9" x14ac:dyDescent="0.2">
      <c r="B12" s="42" t="s">
        <v>30</v>
      </c>
      <c r="C12" s="50"/>
    </row>
    <row r="13" spans="2:9" x14ac:dyDescent="0.2">
      <c r="C13" s="51"/>
    </row>
    <row r="14" spans="2:9" x14ac:dyDescent="0.2">
      <c r="B14" s="42" t="s">
        <v>31</v>
      </c>
      <c r="C14" s="50"/>
    </row>
    <row r="15" spans="2:9" x14ac:dyDescent="0.2">
      <c r="C15" s="51"/>
    </row>
    <row r="16" spans="2:9" x14ac:dyDescent="0.2">
      <c r="B16" s="42" t="s">
        <v>32</v>
      </c>
      <c r="C16" s="50"/>
    </row>
    <row r="17" spans="3:3" x14ac:dyDescent="0.2">
      <c r="C17" s="42"/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3:I16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9" x14ac:dyDescent="0.2">
      <c r="B3" s="11"/>
    </row>
    <row r="4" spans="2:9" ht="15" x14ac:dyDescent="0.2">
      <c r="B4" s="37"/>
    </row>
    <row r="6" spans="2:9" ht="42.75" customHeight="1" x14ac:dyDescent="0.2">
      <c r="B6" s="64" t="s">
        <v>20</v>
      </c>
      <c r="C6" s="65"/>
      <c r="D6" s="65"/>
      <c r="E6" s="65"/>
      <c r="F6" s="65"/>
      <c r="G6" s="65"/>
      <c r="H6" s="65"/>
      <c r="I6" s="65"/>
    </row>
    <row r="8" spans="2:9" x14ac:dyDescent="0.2">
      <c r="B8" s="42" t="s">
        <v>28</v>
      </c>
      <c r="C8" s="38">
        <f>82-10*4</f>
        <v>42</v>
      </c>
    </row>
    <row r="9" spans="2:9" x14ac:dyDescent="0.2">
      <c r="C9" s="29"/>
    </row>
    <row r="10" spans="2:9" x14ac:dyDescent="0.2">
      <c r="B10" s="42" t="s">
        <v>29</v>
      </c>
      <c r="C10" s="38">
        <f>25+(-77)</f>
        <v>-52</v>
      </c>
    </row>
    <row r="11" spans="2:9" x14ac:dyDescent="0.2">
      <c r="C11" s="29"/>
    </row>
    <row r="12" spans="2:9" x14ac:dyDescent="0.2">
      <c r="B12" s="42" t="s">
        <v>30</v>
      </c>
      <c r="C12" s="45">
        <f>5*60^2</f>
        <v>18000</v>
      </c>
    </row>
    <row r="13" spans="2:9" x14ac:dyDescent="0.2">
      <c r="C13" s="29"/>
    </row>
    <row r="14" spans="2:9" x14ac:dyDescent="0.2">
      <c r="B14" s="42" t="s">
        <v>31</v>
      </c>
      <c r="C14" s="45">
        <f>37*(6+23)</f>
        <v>1073</v>
      </c>
    </row>
    <row r="15" spans="2:9" x14ac:dyDescent="0.2">
      <c r="C15" s="29"/>
    </row>
    <row r="16" spans="2:9" x14ac:dyDescent="0.2">
      <c r="B16" s="42" t="s">
        <v>32</v>
      </c>
      <c r="C16" s="44">
        <f>275/(120-30)</f>
        <v>3.0555555555555554</v>
      </c>
    </row>
  </sheetData>
  <mergeCells count="1">
    <mergeCell ref="B6:I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B3:K18"/>
  <sheetViews>
    <sheetView showGridLines="0" workbookViewId="0">
      <selection activeCell="C4" sqref="C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2" customHeight="1" x14ac:dyDescent="0.2">
      <c r="B6" s="64" t="s">
        <v>63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54</v>
      </c>
      <c r="C8" s="4" t="s">
        <v>8</v>
      </c>
      <c r="D8" s="4" t="s">
        <v>48</v>
      </c>
      <c r="E8" s="4" t="s">
        <v>4</v>
      </c>
    </row>
    <row r="9" spans="2:11" x14ac:dyDescent="0.2">
      <c r="B9" s="46" t="s">
        <v>56</v>
      </c>
      <c r="C9" s="48">
        <v>25</v>
      </c>
      <c r="D9" s="49">
        <v>699</v>
      </c>
      <c r="E9" s="52" t="s">
        <v>3</v>
      </c>
    </row>
    <row r="10" spans="2:11" x14ac:dyDescent="0.2">
      <c r="B10" s="46" t="s">
        <v>57</v>
      </c>
      <c r="C10" s="48">
        <v>120</v>
      </c>
      <c r="D10" s="49">
        <v>49</v>
      </c>
      <c r="E10" s="52" t="s">
        <v>3</v>
      </c>
    </row>
    <row r="11" spans="2:11" x14ac:dyDescent="0.2">
      <c r="B11" s="46" t="s">
        <v>58</v>
      </c>
      <c r="C11" s="48">
        <v>35</v>
      </c>
      <c r="D11" s="49">
        <v>299</v>
      </c>
      <c r="E11" s="52" t="s">
        <v>3</v>
      </c>
    </row>
    <row r="12" spans="2:11" x14ac:dyDescent="0.2">
      <c r="B12" s="46" t="s">
        <v>59</v>
      </c>
      <c r="C12" s="48">
        <v>30</v>
      </c>
      <c r="D12" s="49">
        <v>199</v>
      </c>
      <c r="E12" s="52" t="s">
        <v>3</v>
      </c>
    </row>
    <row r="13" spans="2:11" x14ac:dyDescent="0.2">
      <c r="B13" s="46" t="s">
        <v>60</v>
      </c>
      <c r="C13" s="48">
        <v>80</v>
      </c>
      <c r="D13" s="49">
        <v>149</v>
      </c>
      <c r="E13" s="52" t="s">
        <v>3</v>
      </c>
    </row>
    <row r="14" spans="2:11" x14ac:dyDescent="0.2">
      <c r="B14" s="46" t="s">
        <v>61</v>
      </c>
      <c r="C14" s="48">
        <v>12</v>
      </c>
      <c r="D14" s="49">
        <v>2100</v>
      </c>
      <c r="E14" s="52" t="s">
        <v>3</v>
      </c>
    </row>
    <row r="15" spans="2:11" x14ac:dyDescent="0.2">
      <c r="B15" s="46" t="s">
        <v>62</v>
      </c>
      <c r="C15" s="48">
        <v>15</v>
      </c>
      <c r="D15" s="49">
        <v>980</v>
      </c>
      <c r="E15" s="52" t="s">
        <v>3</v>
      </c>
    </row>
    <row r="16" spans="2:11" x14ac:dyDescent="0.2">
      <c r="B16" s="66" t="s">
        <v>55</v>
      </c>
      <c r="C16" s="66"/>
      <c r="D16" s="66"/>
      <c r="E16" s="53" t="s">
        <v>3</v>
      </c>
      <c r="F16" t="s">
        <v>3</v>
      </c>
      <c r="G16" t="s">
        <v>3</v>
      </c>
    </row>
    <row r="17" spans="2:7" x14ac:dyDescent="0.2">
      <c r="B17" s="25"/>
      <c r="C17" s="25"/>
      <c r="D17" s="25"/>
      <c r="E17" s="3"/>
    </row>
    <row r="18" spans="2:7" x14ac:dyDescent="0.2">
      <c r="D18" t="s">
        <v>3</v>
      </c>
      <c r="E18" t="s">
        <v>3</v>
      </c>
      <c r="F18" t="s">
        <v>3</v>
      </c>
      <c r="G18" t="s">
        <v>3</v>
      </c>
    </row>
  </sheetData>
  <mergeCells count="2">
    <mergeCell ref="B6:I6"/>
    <mergeCell ref="B16:D1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/>
  <dimension ref="B3:K18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2" customHeight="1" x14ac:dyDescent="0.2">
      <c r="B6" s="64" t="s">
        <v>63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54</v>
      </c>
      <c r="C8" s="4" t="s">
        <v>8</v>
      </c>
      <c r="D8" s="4" t="s">
        <v>48</v>
      </c>
      <c r="E8" s="4" t="s">
        <v>4</v>
      </c>
    </row>
    <row r="9" spans="2:11" x14ac:dyDescent="0.2">
      <c r="B9" s="46" t="s">
        <v>56</v>
      </c>
      <c r="C9" s="48">
        <v>25</v>
      </c>
      <c r="D9" s="49">
        <v>699</v>
      </c>
      <c r="E9" s="39">
        <f>C9*D9</f>
        <v>17475</v>
      </c>
    </row>
    <row r="10" spans="2:11" x14ac:dyDescent="0.2">
      <c r="B10" s="46" t="s">
        <v>57</v>
      </c>
      <c r="C10" s="48">
        <v>120</v>
      </c>
      <c r="D10" s="49">
        <v>49</v>
      </c>
      <c r="E10" s="39">
        <f t="shared" ref="E10:E15" si="0">C10*D10</f>
        <v>5880</v>
      </c>
    </row>
    <row r="11" spans="2:11" x14ac:dyDescent="0.2">
      <c r="B11" s="46" t="s">
        <v>58</v>
      </c>
      <c r="C11" s="48">
        <v>35</v>
      </c>
      <c r="D11" s="49">
        <v>299</v>
      </c>
      <c r="E11" s="39">
        <f t="shared" si="0"/>
        <v>10465</v>
      </c>
    </row>
    <row r="12" spans="2:11" x14ac:dyDescent="0.2">
      <c r="B12" s="46" t="s">
        <v>59</v>
      </c>
      <c r="C12" s="48">
        <v>30</v>
      </c>
      <c r="D12" s="49">
        <v>199</v>
      </c>
      <c r="E12" s="39">
        <f t="shared" si="0"/>
        <v>5970</v>
      </c>
    </row>
    <row r="13" spans="2:11" x14ac:dyDescent="0.2">
      <c r="B13" s="46" t="s">
        <v>60</v>
      </c>
      <c r="C13" s="48">
        <v>80</v>
      </c>
      <c r="D13" s="49">
        <v>149</v>
      </c>
      <c r="E13" s="39">
        <f t="shared" si="0"/>
        <v>11920</v>
      </c>
    </row>
    <row r="14" spans="2:11" x14ac:dyDescent="0.2">
      <c r="B14" s="46" t="s">
        <v>61</v>
      </c>
      <c r="C14" s="48">
        <v>12</v>
      </c>
      <c r="D14" s="49">
        <v>2100</v>
      </c>
      <c r="E14" s="39">
        <f t="shared" si="0"/>
        <v>25200</v>
      </c>
    </row>
    <row r="15" spans="2:11" x14ac:dyDescent="0.2">
      <c r="B15" s="46" t="s">
        <v>62</v>
      </c>
      <c r="C15" s="48">
        <v>15</v>
      </c>
      <c r="D15" s="49">
        <v>980</v>
      </c>
      <c r="E15" s="39">
        <f t="shared" si="0"/>
        <v>14700</v>
      </c>
    </row>
    <row r="16" spans="2:11" x14ac:dyDescent="0.2">
      <c r="B16" s="66" t="s">
        <v>55</v>
      </c>
      <c r="C16" s="66"/>
      <c r="D16" s="66"/>
      <c r="E16" s="39">
        <f>E9+E10+E11+E12+E13+E14+E15</f>
        <v>91610</v>
      </c>
      <c r="F16" t="s">
        <v>3</v>
      </c>
      <c r="G16" t="s">
        <v>3</v>
      </c>
    </row>
    <row r="17" spans="2:7" x14ac:dyDescent="0.2">
      <c r="B17" s="25"/>
      <c r="C17" s="25"/>
      <c r="D17" s="25"/>
      <c r="E17" s="3"/>
    </row>
    <row r="18" spans="2:7" x14ac:dyDescent="0.2">
      <c r="D18" t="s">
        <v>3</v>
      </c>
      <c r="E18" t="s">
        <v>3</v>
      </c>
      <c r="F18" t="s">
        <v>3</v>
      </c>
      <c r="G18" t="s">
        <v>3</v>
      </c>
    </row>
  </sheetData>
  <mergeCells count="2">
    <mergeCell ref="B6:I6"/>
    <mergeCell ref="B16:D16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B3:K19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5" customHeight="1" x14ac:dyDescent="0.2">
      <c r="B6" s="64" t="s">
        <v>67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54</v>
      </c>
      <c r="C8" s="4" t="s">
        <v>8</v>
      </c>
      <c r="D8" s="4" t="s">
        <v>48</v>
      </c>
      <c r="E8" s="4" t="s">
        <v>5</v>
      </c>
      <c r="F8" s="4" t="s">
        <v>64</v>
      </c>
      <c r="G8" s="4" t="s">
        <v>6</v>
      </c>
    </row>
    <row r="9" spans="2:11" x14ac:dyDescent="0.2">
      <c r="B9" s="46" t="s">
        <v>56</v>
      </c>
      <c r="C9" s="48">
        <v>25</v>
      </c>
      <c r="D9" s="49">
        <v>699</v>
      </c>
      <c r="E9" s="5">
        <f>C9*D9</f>
        <v>17475</v>
      </c>
      <c r="F9" s="5"/>
      <c r="G9" s="52"/>
    </row>
    <row r="10" spans="2:11" x14ac:dyDescent="0.2">
      <c r="B10" s="46" t="s">
        <v>57</v>
      </c>
      <c r="C10" s="48">
        <v>120</v>
      </c>
      <c r="D10" s="49">
        <v>49</v>
      </c>
      <c r="E10" s="5">
        <f t="shared" ref="E10:E15" si="0">C10*D10</f>
        <v>5880</v>
      </c>
      <c r="F10" s="5"/>
      <c r="G10" s="5"/>
    </row>
    <row r="11" spans="2:11" x14ac:dyDescent="0.2">
      <c r="B11" s="46" t="s">
        <v>58</v>
      </c>
      <c r="C11" s="48">
        <v>35</v>
      </c>
      <c r="D11" s="49">
        <v>299</v>
      </c>
      <c r="E11" s="5">
        <f t="shared" si="0"/>
        <v>10465</v>
      </c>
      <c r="F11" s="5"/>
      <c r="G11" s="5"/>
    </row>
    <row r="12" spans="2:11" x14ac:dyDescent="0.2">
      <c r="B12" s="46" t="s">
        <v>59</v>
      </c>
      <c r="C12" s="48">
        <v>30</v>
      </c>
      <c r="D12" s="49">
        <v>199</v>
      </c>
      <c r="E12" s="5">
        <f t="shared" si="0"/>
        <v>5970</v>
      </c>
      <c r="F12" s="5"/>
      <c r="G12" s="5"/>
    </row>
    <row r="13" spans="2:11" x14ac:dyDescent="0.2">
      <c r="B13" s="46" t="s">
        <v>60</v>
      </c>
      <c r="C13" s="48">
        <v>80</v>
      </c>
      <c r="D13" s="49">
        <v>149</v>
      </c>
      <c r="E13" s="5">
        <f t="shared" si="0"/>
        <v>11920</v>
      </c>
      <c r="F13" s="5"/>
      <c r="G13" s="5"/>
    </row>
    <row r="14" spans="2:11" x14ac:dyDescent="0.2">
      <c r="B14" s="46" t="s">
        <v>61</v>
      </c>
      <c r="C14" s="48">
        <v>12</v>
      </c>
      <c r="D14" s="49">
        <v>2100</v>
      </c>
      <c r="E14" s="5">
        <f t="shared" si="0"/>
        <v>25200</v>
      </c>
      <c r="F14" s="5"/>
      <c r="G14" s="5"/>
    </row>
    <row r="15" spans="2:11" x14ac:dyDescent="0.2">
      <c r="B15" s="46" t="s">
        <v>62</v>
      </c>
      <c r="C15" s="48">
        <v>15</v>
      </c>
      <c r="D15" s="49">
        <v>980</v>
      </c>
      <c r="E15" s="5">
        <f t="shared" si="0"/>
        <v>14700</v>
      </c>
      <c r="F15" s="5"/>
      <c r="G15" s="5"/>
    </row>
    <row r="16" spans="2:11" x14ac:dyDescent="0.2">
      <c r="B16" s="66" t="s">
        <v>55</v>
      </c>
      <c r="C16" s="66"/>
      <c r="D16" s="66"/>
      <c r="E16" s="5">
        <f>SUM(E9:E15)</f>
        <v>91610</v>
      </c>
      <c r="F16" s="5"/>
      <c r="G16" s="5"/>
    </row>
    <row r="17" spans="2:9" x14ac:dyDescent="0.2">
      <c r="B17" s="66" t="s">
        <v>65</v>
      </c>
      <c r="C17" s="66"/>
      <c r="D17" s="66"/>
      <c r="E17" s="26">
        <v>0.17</v>
      </c>
      <c r="F17" s="30" t="s">
        <v>18</v>
      </c>
      <c r="G17" s="30" t="s">
        <v>18</v>
      </c>
    </row>
    <row r="19" spans="2:9" ht="27" customHeight="1" x14ac:dyDescent="0.2">
      <c r="B19" s="64" t="s">
        <v>21</v>
      </c>
      <c r="C19" s="65"/>
      <c r="D19" s="65"/>
      <c r="E19" s="65"/>
      <c r="F19" s="65"/>
      <c r="G19" s="65"/>
      <c r="H19" s="65"/>
      <c r="I19" s="65"/>
    </row>
  </sheetData>
  <mergeCells count="4">
    <mergeCell ref="B19:I19"/>
    <mergeCell ref="B6:I6"/>
    <mergeCell ref="B16:D16"/>
    <mergeCell ref="B17:D17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/>
  <dimension ref="B3:K19"/>
  <sheetViews>
    <sheetView showGridLines="0" workbookViewId="0">
      <selection activeCell="G3" sqref="G3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6" max="6" width="10.28515625" customWidth="1"/>
    <col min="7" max="7" width="11.85546875" bestFit="1" customWidth="1"/>
    <col min="8" max="8" width="6.5703125" bestFit="1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5" customHeight="1" x14ac:dyDescent="0.2">
      <c r="B6" s="64" t="s">
        <v>67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54</v>
      </c>
      <c r="C8" s="4" t="s">
        <v>8</v>
      </c>
      <c r="D8" s="4" t="s">
        <v>48</v>
      </c>
      <c r="E8" s="4" t="s">
        <v>5</v>
      </c>
      <c r="F8" s="4" t="s">
        <v>64</v>
      </c>
      <c r="G8" s="4" t="s">
        <v>6</v>
      </c>
    </row>
    <row r="9" spans="2:11" x14ac:dyDescent="0.2">
      <c r="B9" s="46" t="s">
        <v>56</v>
      </c>
      <c r="C9" s="48">
        <v>25</v>
      </c>
      <c r="D9" s="49">
        <v>699</v>
      </c>
      <c r="E9" s="39">
        <f>C9*D9</f>
        <v>17475</v>
      </c>
      <c r="F9" s="39">
        <f>E9*$E$17</f>
        <v>2970.75</v>
      </c>
      <c r="G9" s="39">
        <f>E9-F9</f>
        <v>14504.25</v>
      </c>
    </row>
    <row r="10" spans="2:11" x14ac:dyDescent="0.2">
      <c r="B10" s="46" t="s">
        <v>57</v>
      </c>
      <c r="C10" s="48">
        <v>120</v>
      </c>
      <c r="D10" s="49">
        <v>49</v>
      </c>
      <c r="E10" s="39">
        <f t="shared" ref="E10:E15" si="0">C10*D10</f>
        <v>5880</v>
      </c>
      <c r="F10" s="39">
        <f t="shared" ref="F10:F15" si="1">E10*$E$17</f>
        <v>999.6</v>
      </c>
      <c r="G10" s="39">
        <f t="shared" ref="G10:G15" si="2">E10-F10</f>
        <v>4880.3999999999996</v>
      </c>
    </row>
    <row r="11" spans="2:11" x14ac:dyDescent="0.2">
      <c r="B11" s="46" t="s">
        <v>58</v>
      </c>
      <c r="C11" s="48">
        <v>35</v>
      </c>
      <c r="D11" s="49">
        <v>299</v>
      </c>
      <c r="E11" s="39">
        <f t="shared" si="0"/>
        <v>10465</v>
      </c>
      <c r="F11" s="39">
        <f t="shared" si="1"/>
        <v>1779.0500000000002</v>
      </c>
      <c r="G11" s="39">
        <f t="shared" si="2"/>
        <v>8685.9500000000007</v>
      </c>
    </row>
    <row r="12" spans="2:11" x14ac:dyDescent="0.2">
      <c r="B12" s="46" t="s">
        <v>59</v>
      </c>
      <c r="C12" s="48">
        <v>30</v>
      </c>
      <c r="D12" s="49">
        <v>199</v>
      </c>
      <c r="E12" s="39">
        <f t="shared" si="0"/>
        <v>5970</v>
      </c>
      <c r="F12" s="39">
        <f t="shared" si="1"/>
        <v>1014.9000000000001</v>
      </c>
      <c r="G12" s="39">
        <f t="shared" si="2"/>
        <v>4955.1000000000004</v>
      </c>
    </row>
    <row r="13" spans="2:11" x14ac:dyDescent="0.2">
      <c r="B13" s="46" t="s">
        <v>60</v>
      </c>
      <c r="C13" s="48">
        <v>80</v>
      </c>
      <c r="D13" s="49">
        <v>149</v>
      </c>
      <c r="E13" s="39">
        <f t="shared" si="0"/>
        <v>11920</v>
      </c>
      <c r="F13" s="39">
        <f t="shared" si="1"/>
        <v>2026.4</v>
      </c>
      <c r="G13" s="39">
        <f t="shared" si="2"/>
        <v>9893.6</v>
      </c>
    </row>
    <row r="14" spans="2:11" x14ac:dyDescent="0.2">
      <c r="B14" s="46" t="s">
        <v>61</v>
      </c>
      <c r="C14" s="48">
        <v>12</v>
      </c>
      <c r="D14" s="49">
        <v>2100</v>
      </c>
      <c r="E14" s="39">
        <f t="shared" si="0"/>
        <v>25200</v>
      </c>
      <c r="F14" s="39">
        <f t="shared" si="1"/>
        <v>4284</v>
      </c>
      <c r="G14" s="39">
        <f t="shared" si="2"/>
        <v>20916</v>
      </c>
    </row>
    <row r="15" spans="2:11" x14ac:dyDescent="0.2">
      <c r="B15" s="46" t="s">
        <v>62</v>
      </c>
      <c r="C15" s="48">
        <v>15</v>
      </c>
      <c r="D15" s="49">
        <v>980</v>
      </c>
      <c r="E15" s="39">
        <f t="shared" si="0"/>
        <v>14700</v>
      </c>
      <c r="F15" s="39">
        <f t="shared" si="1"/>
        <v>2499</v>
      </c>
      <c r="G15" s="39">
        <f t="shared" si="2"/>
        <v>12201</v>
      </c>
    </row>
    <row r="16" spans="2:11" x14ac:dyDescent="0.2">
      <c r="B16" s="66" t="s">
        <v>55</v>
      </c>
      <c r="C16" s="66"/>
      <c r="D16" s="66"/>
      <c r="E16" s="39">
        <f>E9+E10+E11+E12+E13+E14+E15</f>
        <v>91610</v>
      </c>
      <c r="F16" s="39">
        <f>F9+F10+F11+F12+F13+F14+F15</f>
        <v>15573.699999999999</v>
      </c>
      <c r="G16" s="39">
        <f>G9+G10+G11+G12+G13+G14+G15</f>
        <v>76036.3</v>
      </c>
    </row>
    <row r="17" spans="2:9" x14ac:dyDescent="0.2">
      <c r="B17" s="66" t="s">
        <v>65</v>
      </c>
      <c r="C17" s="66"/>
      <c r="D17" s="66"/>
      <c r="E17" s="26">
        <v>0.17</v>
      </c>
      <c r="F17" s="30" t="s">
        <v>18</v>
      </c>
      <c r="G17" s="30" t="s">
        <v>18</v>
      </c>
    </row>
    <row r="19" spans="2:9" ht="27" customHeight="1" x14ac:dyDescent="0.2">
      <c r="B19" s="64" t="s">
        <v>21</v>
      </c>
      <c r="C19" s="65"/>
      <c r="D19" s="65"/>
      <c r="E19" s="65"/>
      <c r="F19" s="65"/>
      <c r="G19" s="65"/>
      <c r="H19" s="65"/>
      <c r="I19" s="65"/>
    </row>
  </sheetData>
  <mergeCells count="4">
    <mergeCell ref="B6:I6"/>
    <mergeCell ref="B16:D16"/>
    <mergeCell ref="B17:D17"/>
    <mergeCell ref="B19:I19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B3:K14"/>
  <sheetViews>
    <sheetView showGridLines="0" workbookViewId="0">
      <selection activeCell="B4" sqref="B4"/>
    </sheetView>
  </sheetViews>
  <sheetFormatPr defaultRowHeight="12.75" x14ac:dyDescent="0.2"/>
  <cols>
    <col min="1" max="1" width="2.7109375" customWidth="1"/>
    <col min="2" max="2" width="16.7109375" customWidth="1"/>
    <col min="4" max="4" width="9.5703125" bestFit="1" customWidth="1"/>
    <col min="5" max="5" width="11.85546875" bestFit="1" customWidth="1"/>
    <col min="7" max="7" width="11.140625" customWidth="1"/>
    <col min="8" max="8" width="8.28515625" customWidth="1"/>
    <col min="9" max="9" width="3.140625" customWidth="1"/>
    <col min="10" max="10" width="3.28515625" customWidth="1"/>
  </cols>
  <sheetData>
    <row r="3" spans="2:11" x14ac:dyDescent="0.2">
      <c r="B3" s="11"/>
    </row>
    <row r="4" spans="2:11" ht="15" x14ac:dyDescent="0.2">
      <c r="B4" s="37"/>
    </row>
    <row r="6" spans="2:11" ht="42" customHeight="1" x14ac:dyDescent="0.2">
      <c r="B6" s="64" t="s">
        <v>50</v>
      </c>
      <c r="C6" s="65"/>
      <c r="D6" s="65"/>
      <c r="E6" s="65"/>
      <c r="F6" s="65"/>
      <c r="G6" s="65"/>
      <c r="H6" s="65"/>
      <c r="I6" s="65"/>
      <c r="J6" s="6"/>
      <c r="K6" s="6"/>
    </row>
    <row r="8" spans="2:11" x14ac:dyDescent="0.2">
      <c r="B8" s="4" t="s">
        <v>51</v>
      </c>
      <c r="C8" s="47" t="s">
        <v>41</v>
      </c>
      <c r="D8" s="47" t="s">
        <v>42</v>
      </c>
      <c r="E8" s="47" t="s">
        <v>45</v>
      </c>
      <c r="F8" s="47" t="s">
        <v>43</v>
      </c>
      <c r="G8" s="47" t="s">
        <v>44</v>
      </c>
      <c r="H8" s="47" t="s">
        <v>46</v>
      </c>
    </row>
    <row r="9" spans="2:11" x14ac:dyDescent="0.2">
      <c r="B9" s="4" t="s">
        <v>47</v>
      </c>
      <c r="C9" s="5">
        <v>1</v>
      </c>
      <c r="D9" s="5">
        <v>5</v>
      </c>
      <c r="E9" s="5">
        <v>10</v>
      </c>
      <c r="F9" s="5">
        <v>20</v>
      </c>
      <c r="G9" s="5">
        <v>50</v>
      </c>
      <c r="H9" s="5">
        <v>100</v>
      </c>
    </row>
    <row r="10" spans="2:11" x14ac:dyDescent="0.2">
      <c r="B10" s="31" t="s">
        <v>48</v>
      </c>
      <c r="C10" s="47"/>
      <c r="D10" s="47"/>
      <c r="E10" s="47"/>
      <c r="F10" s="47"/>
      <c r="G10" s="47"/>
      <c r="H10" s="47"/>
    </row>
    <row r="11" spans="2:11" x14ac:dyDescent="0.2">
      <c r="B11" s="67" t="s">
        <v>49</v>
      </c>
      <c r="C11" s="68"/>
      <c r="D11" s="47"/>
      <c r="E11" s="47"/>
      <c r="F11" s="47"/>
      <c r="G11" s="47"/>
      <c r="H11" s="47"/>
    </row>
    <row r="13" spans="2:11" x14ac:dyDescent="0.2">
      <c r="B13" s="64" t="s">
        <v>52</v>
      </c>
      <c r="C13" s="65"/>
      <c r="D13" s="65"/>
      <c r="E13" s="65"/>
      <c r="F13" s="65"/>
      <c r="G13" s="65"/>
      <c r="H13" s="65"/>
      <c r="I13" s="65"/>
    </row>
    <row r="14" spans="2:11" ht="41.25" customHeight="1" x14ac:dyDescent="0.2">
      <c r="B14" s="64" t="s">
        <v>53</v>
      </c>
      <c r="C14" s="65"/>
      <c r="D14" s="65"/>
      <c r="E14" s="65"/>
      <c r="F14" s="65"/>
      <c r="G14" s="65"/>
      <c r="H14" s="65"/>
      <c r="I14" s="65"/>
    </row>
  </sheetData>
  <mergeCells count="4">
    <mergeCell ref="B13:I13"/>
    <mergeCell ref="B6:I6"/>
    <mergeCell ref="B11:C11"/>
    <mergeCell ref="B14:I14"/>
  </mergeCell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</vt:i4>
      </vt:variant>
    </vt:vector>
  </HeadingPairs>
  <TitlesOfParts>
    <vt:vector size="18" baseType="lpstr">
      <vt:lpstr>Início</vt:lpstr>
      <vt:lpstr>Lista Formulas</vt:lpstr>
      <vt:lpstr>Formulas 1</vt:lpstr>
      <vt:lpstr>Formulas 1R</vt:lpstr>
      <vt:lpstr>Formulas 2</vt:lpstr>
      <vt:lpstr>Formulas 2R</vt:lpstr>
      <vt:lpstr>Formulas 3</vt:lpstr>
      <vt:lpstr>Formulas 3R</vt:lpstr>
      <vt:lpstr>Formulas 4</vt:lpstr>
      <vt:lpstr>Formulas 4R</vt:lpstr>
      <vt:lpstr>Formulas 5</vt:lpstr>
      <vt:lpstr>Formulas 5R</vt:lpstr>
      <vt:lpstr>Trava 1</vt:lpstr>
      <vt:lpstr>Trava 1R</vt:lpstr>
      <vt:lpstr>Trava 2</vt:lpstr>
      <vt:lpstr>Trava 2R</vt:lpstr>
      <vt:lpstr>'Trava 1R'!dolar</vt:lpstr>
      <vt:lpstr>dolar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pc</cp:lastModifiedBy>
  <cp:lastPrinted>2008-02-13T17:31:49Z</cp:lastPrinted>
  <dcterms:created xsi:type="dcterms:W3CDTF">2006-05-10T12:49:20Z</dcterms:created>
  <dcterms:modified xsi:type="dcterms:W3CDTF">2016-08-23T21:24:09Z</dcterms:modified>
</cp:coreProperties>
</file>