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127"/>
  <workbookPr codeName="EstaPasta_de_trabalho" defaultThemeVersion="124226"/>
  <mc:AlternateContent xmlns:mc="http://schemas.openxmlformats.org/markup-compatibility/2006">
    <mc:Choice Requires="x15">
      <x15ac:absPath xmlns:x15ac="http://schemas.microsoft.com/office/spreadsheetml/2010/11/ac" url="E:\_Dados_Bruni\Dropbox\slides\Excel\Coelba\"/>
    </mc:Choice>
  </mc:AlternateContent>
  <bookViews>
    <workbookView xWindow="480" yWindow="45" windowWidth="12120" windowHeight="7320" tabRatio="887"/>
  </bookViews>
  <sheets>
    <sheet name="Início" sheetId="26" r:id="rId1"/>
    <sheet name="Lista Lógicas" sheetId="100" r:id="rId2"/>
    <sheet name="Se 1" sheetId="95" r:id="rId3"/>
    <sheet name="Se 1R" sheetId="94" r:id="rId4"/>
    <sheet name="Se 2" sheetId="96" r:id="rId5"/>
    <sheet name="Se 2R" sheetId="102" r:id="rId6"/>
    <sheet name="Se 3" sheetId="97" r:id="rId7"/>
    <sheet name="Se 3R" sheetId="101" r:id="rId8"/>
    <sheet name="Se 4" sheetId="58" r:id="rId9"/>
    <sheet name="Se 4R" sheetId="52" r:id="rId10"/>
    <sheet name="Se 5" sheetId="69" r:id="rId11"/>
    <sheet name="Se 5R" sheetId="65" r:id="rId12"/>
    <sheet name="Se 6" sheetId="70" r:id="rId13"/>
    <sheet name="Se 6R" sheetId="67" r:id="rId14"/>
    <sheet name="Se 7" sheetId="79" r:id="rId15"/>
    <sheet name="Se 7R" sheetId="87" r:id="rId16"/>
    <sheet name="Se 8" sheetId="71" r:id="rId17"/>
    <sheet name="Se 8R" sheetId="72" r:id="rId18"/>
    <sheet name="Se 9" sheetId="89" r:id="rId19"/>
    <sheet name="Se 9R" sheetId="90" r:id="rId20"/>
    <sheet name="Se 10" sheetId="92" r:id="rId21"/>
    <sheet name="Se 10R" sheetId="93" r:id="rId22"/>
  </sheets>
  <calcPr calcId="162913"/>
</workbook>
</file>

<file path=xl/calcChain.xml><?xml version="1.0" encoding="utf-8"?>
<calcChain xmlns="http://schemas.openxmlformats.org/spreadsheetml/2006/main">
  <c r="D7" i="95" l="1"/>
  <c r="E7" i="95" s="1"/>
  <c r="D6" i="95"/>
  <c r="E6" i="95" s="1"/>
  <c r="D5" i="95"/>
  <c r="E5" i="95" s="1"/>
  <c r="D4" i="95"/>
  <c r="E4" i="95" s="1"/>
  <c r="D3" i="95"/>
  <c r="E3" i="95" s="1"/>
  <c r="E2" i="95"/>
  <c r="D2" i="95"/>
  <c r="F7" i="102"/>
  <c r="F6" i="102"/>
  <c r="F5" i="102"/>
  <c r="F4" i="102"/>
  <c r="F3" i="102"/>
  <c r="F2" i="102"/>
  <c r="D7" i="102"/>
  <c r="D6" i="102"/>
  <c r="D5" i="102"/>
  <c r="D4" i="102"/>
  <c r="D3" i="102"/>
  <c r="D2" i="102"/>
  <c r="B2" i="101"/>
  <c r="N11" i="100" l="1"/>
  <c r="N10" i="100"/>
  <c r="N9" i="100"/>
  <c r="N8" i="100"/>
  <c r="N7" i="100"/>
  <c r="N6" i="100"/>
  <c r="N5" i="100"/>
  <c r="N4" i="100"/>
  <c r="N3" i="100"/>
  <c r="N2" i="100"/>
  <c r="D11" i="100" l="1"/>
  <c r="D10" i="100"/>
  <c r="D9" i="100"/>
  <c r="D8" i="100"/>
  <c r="D7" i="100"/>
  <c r="D6" i="100"/>
  <c r="D5" i="100"/>
  <c r="D4" i="100"/>
  <c r="D3" i="100"/>
  <c r="D2" i="100"/>
  <c r="B12" i="100"/>
  <c r="B11" i="100"/>
  <c r="B10" i="100"/>
  <c r="B9" i="100"/>
  <c r="B8" i="100"/>
  <c r="B7" i="100"/>
  <c r="B6" i="100"/>
  <c r="B5" i="100"/>
  <c r="B4" i="100"/>
  <c r="L3" i="100"/>
  <c r="L4" i="100" s="1"/>
  <c r="L5" i="100" s="1"/>
  <c r="L6" i="100" s="1"/>
  <c r="L7" i="100" s="1"/>
  <c r="L8" i="100" s="1"/>
  <c r="L9" i="100" s="1"/>
  <c r="L10" i="100" s="1"/>
  <c r="L11" i="100" s="1"/>
  <c r="B3" i="100"/>
  <c r="B2" i="100"/>
  <c r="D2" i="94" l="1"/>
  <c r="D3" i="94"/>
  <c r="D4" i="94"/>
  <c r="D5" i="94"/>
  <c r="D6" i="94"/>
  <c r="D7" i="94"/>
  <c r="D33" i="93" l="1"/>
  <c r="D32" i="93"/>
  <c r="D31" i="93"/>
  <c r="D30" i="93"/>
  <c r="D29" i="93"/>
  <c r="D28" i="93"/>
  <c r="D27" i="93"/>
  <c r="F27" i="93" s="1"/>
  <c r="E26" i="93"/>
  <c r="E27" i="93"/>
  <c r="D26" i="93"/>
  <c r="D25" i="93"/>
  <c r="F25" i="93" s="1"/>
  <c r="E10" i="93"/>
  <c r="E11" i="93" s="1"/>
  <c r="D17" i="93"/>
  <c r="D16" i="93"/>
  <c r="D15" i="93"/>
  <c r="D14" i="93"/>
  <c r="D13" i="93"/>
  <c r="D12" i="93"/>
  <c r="D11" i="93"/>
  <c r="D10" i="93"/>
  <c r="F10" i="93"/>
  <c r="D9" i="93"/>
  <c r="F9" i="93"/>
  <c r="D29" i="90"/>
  <c r="D30" i="90"/>
  <c r="E10" i="65"/>
  <c r="F10" i="65"/>
  <c r="E11" i="65"/>
  <c r="F11" i="65" s="1"/>
  <c r="E12" i="65"/>
  <c r="F12" i="65" s="1"/>
  <c r="E13" i="65"/>
  <c r="F13" i="65" s="1"/>
  <c r="E22" i="72"/>
  <c r="E21" i="72"/>
  <c r="E20" i="72"/>
  <c r="E19" i="72"/>
  <c r="E18" i="72"/>
  <c r="E17" i="72"/>
  <c r="E13" i="87"/>
  <c r="E12" i="87"/>
  <c r="E11" i="87"/>
  <c r="E10" i="87"/>
  <c r="E9" i="87"/>
  <c r="D14" i="67"/>
  <c r="E14" i="67" s="1"/>
  <c r="D13" i="67"/>
  <c r="E13" i="67" s="1"/>
  <c r="D12" i="67"/>
  <c r="E12" i="67" s="1"/>
  <c r="D11" i="67"/>
  <c r="E11" i="67" s="1"/>
  <c r="D10" i="67"/>
  <c r="E10" i="67" s="1"/>
  <c r="D9" i="67"/>
  <c r="E9" i="67" s="1"/>
  <c r="E9" i="65"/>
  <c r="F9" i="65" s="1"/>
  <c r="E13" i="52"/>
  <c r="F13" i="52" s="1"/>
  <c r="E12" i="52"/>
  <c r="F12" i="52" s="1"/>
  <c r="E11" i="52"/>
  <c r="F11" i="52" s="1"/>
  <c r="E10" i="52"/>
  <c r="F10" i="52" s="1"/>
  <c r="E9" i="52"/>
  <c r="F9" i="52" s="1"/>
  <c r="F26" i="93"/>
  <c r="E28" i="93"/>
  <c r="E29" i="93" s="1"/>
  <c r="E12" i="93" l="1"/>
  <c r="F11" i="93"/>
  <c r="E30" i="93"/>
  <c r="F29" i="93"/>
  <c r="F28" i="93"/>
  <c r="E31" i="93" l="1"/>
  <c r="F30" i="93"/>
  <c r="E13" i="93"/>
  <c r="F12" i="93"/>
  <c r="E32" i="93" l="1"/>
  <c r="F31" i="93"/>
  <c r="E14" i="93"/>
  <c r="F13" i="93"/>
  <c r="E15" i="93" l="1"/>
  <c r="F14" i="93"/>
  <c r="E33" i="93"/>
  <c r="F33" i="93" s="1"/>
  <c r="F32" i="93"/>
  <c r="E16" i="93" l="1"/>
  <c r="F15" i="93"/>
  <c r="F19" i="93" l="1"/>
  <c r="F20" i="93" s="1"/>
  <c r="F21" i="93" s="1"/>
  <c r="E17" i="93"/>
  <c r="F17" i="93" s="1"/>
  <c r="F16" i="93"/>
  <c r="D34" i="93" l="1"/>
  <c r="F34" i="93" s="1"/>
  <c r="F36" i="93" s="1"/>
  <c r="F37" i="93" s="1"/>
  <c r="F38" i="93" s="1"/>
  <c r="F6" i="93" s="1"/>
</calcChain>
</file>

<file path=xl/sharedStrings.xml><?xml version="1.0" encoding="utf-8"?>
<sst xmlns="http://schemas.openxmlformats.org/spreadsheetml/2006/main" count="333" uniqueCount="159">
  <si>
    <t>Roberto Brazileiro Paixão (brazileiro@valorintelectual.com.br)</t>
  </si>
  <si>
    <t>Este aplicativo consiste em ferramenta auxiliar do livro e apresenta uma série de exercícios</t>
  </si>
  <si>
    <t>para a fixação da aprendizagem. Seu conteúdo está estruturado sob a forma de atividades</t>
  </si>
  <si>
    <t>Bom trabalho e muito sucesso!</t>
  </si>
  <si>
    <t>Maria</t>
  </si>
  <si>
    <t>Pedro</t>
  </si>
  <si>
    <t>Média</t>
  </si>
  <si>
    <t>Lara</t>
  </si>
  <si>
    <t>A tabela seguinte apresenta as notas dadas por dois degustadores da companhia de bebidas Água Dura Ltda (Juca e Jorge). Sabe-se que os degustadores testam amostras de alguns lotes produzidos, para detectar alguma anomalia no sabor. Quando a média dos degustadores não atinge 7, o lote é considerado reprovado, não sendo destinado à venda. Caso contrário, recebe o selo de "Aprovado" e vai para o centro de distribuição da empresa.</t>
  </si>
  <si>
    <t>Lote</t>
  </si>
  <si>
    <t>Juca</t>
  </si>
  <si>
    <t>Jorge</t>
  </si>
  <si>
    <t>Conceito</t>
  </si>
  <si>
    <t>Refazendo a atividade 1, deve-se, agora, além de calcular as médias, registrar o conceito do lote. Porém, o conceito dependerá da média. Veja as situações apresentadas a seguir.
a) média maior ou igual a 7: conceito igual a “Aprovado”;
b) média maior ou igual a 5 e menor que 7: conceito igual a “Reprocessamento", indicando que o lote precisará passar por novo processo produtivo;
c) média menor que 5: conceito igual a “Reprovado”.</t>
  </si>
  <si>
    <t>Cliente</t>
  </si>
  <si>
    <t>Desconto</t>
  </si>
  <si>
    <t>Valor Líquido</t>
  </si>
  <si>
    <t>Trimestral</t>
  </si>
  <si>
    <t>Semestral</t>
  </si>
  <si>
    <t>Plano</t>
  </si>
  <si>
    <t>Marcos</t>
  </si>
  <si>
    <t>Sara</t>
  </si>
  <si>
    <t>Valor Mensal</t>
  </si>
  <si>
    <t>A academia Malha Forte Ltda. possui planos promocionais para clientes que optarem por pagamentos trimestrais ou semestrais. No caso do pagamento trimestral, há um desconto de 15% e no caso do pagamento semestral, o desconto é de 10%. Calcule o valor líquido a ser cobrado de cada cliente, em função do plano escolhido.</t>
  </si>
  <si>
    <t>Equip.</t>
  </si>
  <si>
    <t>Status</t>
  </si>
  <si>
    <t>Alfa</t>
  </si>
  <si>
    <t>Beta</t>
  </si>
  <si>
    <t>Ômega</t>
  </si>
  <si>
    <t>Epslon</t>
  </si>
  <si>
    <t>Rô</t>
  </si>
  <si>
    <t>* Dica: use as funções E e SE combinadas!</t>
  </si>
  <si>
    <t>Avaliação Quantitativa</t>
  </si>
  <si>
    <t>Avaliação Qualitativa</t>
  </si>
  <si>
    <t>Aprovado</t>
  </si>
  <si>
    <t>Não aprovado</t>
  </si>
  <si>
    <t>Distância</t>
  </si>
  <si>
    <t>Até 200 Km</t>
  </si>
  <si>
    <t>De 200 a 400 Km</t>
  </si>
  <si>
    <t>Pontos</t>
  </si>
  <si>
    <t>Tabela de Pontos</t>
  </si>
  <si>
    <t>Tabela dos Clientes</t>
  </si>
  <si>
    <t>Nome</t>
  </si>
  <si>
    <t>Pagamento</t>
  </si>
  <si>
    <t>Pontos recebidos</t>
  </si>
  <si>
    <t>Distância (em Km)</t>
  </si>
  <si>
    <t>João do Salto</t>
  </si>
  <si>
    <t>Pedro Almofadas</t>
  </si>
  <si>
    <t>Juca Bala</t>
  </si>
  <si>
    <t>Lara Croft</t>
  </si>
  <si>
    <t>Jair Pedrosa</t>
  </si>
  <si>
    <t>Simone Leite</t>
  </si>
  <si>
    <t>Crédito</t>
  </si>
  <si>
    <t>Débito</t>
  </si>
  <si>
    <t>A Voebem Linhas Aéreas S.A. possui um programa de milhagem que beneficia os clientes com viagens gratuitas ou descontos na prestação de outros serviços, em função de uma pontuação específica, obtida nas viagens. A tabela abaixo descreve como funciona a pontuação que o cliente recebe, em função da distância por trecho percorrido. Quanto maior a distância mais pontos o cliente acumula. Além da pontuação em função da distância, a empresa ainda concede 50 pontos extras, caso a forma de pagamento seja feita à vista (cartão de débito). Pede-se calcular a pontuação obtida por cada um dos clientes abaixo.</t>
  </si>
  <si>
    <t>De 400 a 600 km</t>
  </si>
  <si>
    <t>Acima de 600 Kw</t>
  </si>
  <si>
    <t>Excel Aplicado à Gestão Empresarial</t>
  </si>
  <si>
    <t>A tabela representa os dados resultantes da avaliação quantitativa e qualitativa de um processo seletivo de estagiários para uma determinada empresa. Pede-se inserir na coluna E a classificação "Selecionado", caso a avaliação quantitativa seja igual ou superior a 7 e a avaliação qualitativa seja igual a "Aprovado". Em qualquer outra situação apresentar a expressão “Não selecionado”.</t>
  </si>
  <si>
    <t>Obesidade grau III</t>
  </si>
  <si>
    <t>40,0 e acima</t>
  </si>
  <si>
    <t>Obesidade grau II</t>
  </si>
  <si>
    <t>Entre 35,0 e 39,9</t>
  </si>
  <si>
    <t>Obesidade grau I</t>
  </si>
  <si>
    <t>Entre 30,0 e 34,9</t>
  </si>
  <si>
    <t>Você está acima de seu peso (sobrepeso)</t>
  </si>
  <si>
    <t>Entre 25,0 e 29,9</t>
  </si>
  <si>
    <t>Parabéns — você está em seu peso normal!</t>
  </si>
  <si>
    <t>Entre 18,5 e 24,9</t>
  </si>
  <si>
    <t>Você está abaixo do peso ideal</t>
  </si>
  <si>
    <t>Abaixo de 18,5</t>
  </si>
  <si>
    <t>Situação</t>
  </si>
  <si>
    <t>Cálculo IMC</t>
  </si>
  <si>
    <t>Sua classificação é:</t>
  </si>
  <si>
    <t>Seu IMC é igual a:</t>
  </si>
  <si>
    <t>Qual a sua altura em m?</t>
  </si>
  <si>
    <t>Qual o seu peso em kg?</t>
  </si>
  <si>
    <r>
      <t xml:space="preserve">apresentadas nas células amarelas. </t>
    </r>
    <r>
      <rPr>
        <b/>
        <sz val="11"/>
        <color indexed="8"/>
        <rFont val="Calibri"/>
        <family val="2"/>
      </rPr>
      <t>Use a função =SE().</t>
    </r>
  </si>
  <si>
    <t>Insira nas células verdes a seguir fórmulas ou funções que permitam calcular o IMC e dar a situação do indivíduo a partir das informações</t>
  </si>
  <si>
    <t>Adriano Leal Bruni (albruni@minhasaulas.com.br)</t>
  </si>
  <si>
    <t>Calculando o Primeiro Dígito Verificador</t>
  </si>
  <si>
    <t>O primeiro dígito verificador do CPF é calculado utilizando-se o seguinte algoritmo. </t>
  </si>
  <si>
    <r>
      <t>1)</t>
    </r>
    <r>
      <rPr>
        <sz val="9"/>
        <color indexed="8"/>
        <rFont val="Verdana"/>
        <family val="2"/>
      </rPr>
      <t> Distribua os 9 primeiros dígitos em um quadro colocando os pesos 10, 9, 8, 7, 6, 5, 4, 3, 2 abaixo da esquerda para a direita, conforme representação abaixo:</t>
    </r>
  </si>
  <si>
    <r>
      <t>2)</t>
    </r>
    <r>
      <rPr>
        <sz val="9"/>
        <color indexed="8"/>
        <rFont val="Verdana"/>
        <family val="2"/>
      </rPr>
      <t> Multiplique os valores de cada coluna:</t>
    </r>
  </si>
  <si>
    <r>
      <t>3)</t>
    </r>
    <r>
      <rPr>
        <sz val="9"/>
        <color indexed="8"/>
        <rFont val="Verdana"/>
        <family val="2"/>
      </rPr>
      <t> Calcule o somatório dos resultados (10+9+...+21+14) = 162</t>
    </r>
  </si>
  <si>
    <r>
      <t>4)</t>
    </r>
    <r>
      <rPr>
        <sz val="9"/>
        <color indexed="8"/>
        <rFont val="Verdana"/>
        <family val="2"/>
      </rPr>
      <t> O resultado obtido (162) será divido por 11. Considere como quociente apenas o valor inteiro, o resto da divisão será responsável pelo cálculo do primeiro dígito verificador.</t>
    </r>
  </si>
  <si>
    <r>
      <t>Vamos acompanhar: 162 dividido por 11 obtemos 14 como quociente e 8 como resto da divisão. Caso o resto da divisão seja menor que 2, o nosso primeiro dígito verificador se torna 0 (zero), caso contrário subtrai-se o valor obtido de 11, que é nosso caso. Sendo assim nosso dígito verificador é 11-8, ou seja, 3 (três). Já temos portanto parte do CPF, confira: 111.444.777-</t>
    </r>
    <r>
      <rPr>
        <b/>
        <sz val="9"/>
        <color indexed="8"/>
        <rFont val="Verdana"/>
        <family val="2"/>
      </rPr>
      <t>3</t>
    </r>
    <r>
      <rPr>
        <sz val="9"/>
        <color indexed="8"/>
        <rFont val="Verdana"/>
        <family val="2"/>
      </rPr>
      <t>X.</t>
    </r>
  </si>
  <si>
    <t>Calculando o Segundo Dígito Verificador</t>
  </si>
  <si>
    <r>
      <t>1)</t>
    </r>
    <r>
      <rPr>
        <sz val="9"/>
        <color indexed="8"/>
        <rFont val="Verdana"/>
        <family val="2"/>
      </rPr>
      <t> Para o cálculo do segundo dígito será usado o primeiro dígito verificador já calculado. Montaremos uma tabela semelhante a anterior só que desta vez usaremos na segunda linha os valores 11,10,9,8,7,6,5,4,3,2 já que estamos incorporando mais um algarismo para esse cálculo. Veja:</t>
    </r>
  </si>
  <si>
    <r>
      <t>2)</t>
    </r>
    <r>
      <rPr>
        <sz val="9"/>
        <color indexed="8"/>
        <rFont val="Verdana"/>
        <family val="2"/>
      </rPr>
      <t> Na próxima etapa faremos como na situação do cálculo do primeiro dígito verificador, multiplicaremos os valores de cada coluna e efetuaremos o somatório dos resultados obtidos: (11+10+...+21+6) = 204. </t>
    </r>
  </si>
  <si>
    <r>
      <t>3)</t>
    </r>
    <r>
      <rPr>
        <sz val="9"/>
        <color indexed="8"/>
        <rFont val="Verdana"/>
        <family val="2"/>
      </rPr>
      <t> Realizamos novamente o cálculo do módulo 11. Dividimos o total do somatório por 11 e consideramos o resto da divisão.</t>
    </r>
  </si>
  <si>
    <t>Vamos acompanhar: 204 dividido por 11 obtemos 18 como quociente e 6 como resto da divisão.</t>
  </si>
  <si>
    <r>
      <t>4)</t>
    </r>
    <r>
      <rPr>
        <sz val="9"/>
        <color indexed="8"/>
        <rFont val="Verdana"/>
        <family val="2"/>
      </rPr>
      <t> Caso o valor do resto da divisão seja menor que 2, esse valor passa automaticamente a ser zero, caso contrário (como no nosso caso) é necessário subtrair o valor obtido de 11 para se obter o dígito verificador. Logo, 11-6= 5, que é o nosso segundo dígito verificador.</t>
    </r>
  </si>
  <si>
    <r>
      <t>Neste caso chegamos ao final dos cálculos e descobrimos que os dígitos verificadores do nosso CPF hipotético são os números </t>
    </r>
    <r>
      <rPr>
        <b/>
        <sz val="9"/>
        <color indexed="8"/>
        <rFont val="Verdana"/>
        <family val="2"/>
      </rPr>
      <t>3</t>
    </r>
    <r>
      <rPr>
        <sz val="9"/>
        <color indexed="8"/>
        <rFont val="Verdana"/>
        <family val="2"/>
      </rPr>
      <t> e </t>
    </r>
    <r>
      <rPr>
        <b/>
        <sz val="9"/>
        <color indexed="8"/>
        <rFont val="Verdana"/>
        <family val="2"/>
      </rPr>
      <t>5</t>
    </r>
    <r>
      <rPr>
        <sz val="9"/>
        <color indexed="8"/>
        <rFont val="Verdana"/>
        <family val="2"/>
      </rPr>
      <t>, portanto o CPF ficaria assim: 111.444.777-35.</t>
    </r>
  </si>
  <si>
    <t>Calculando os dígitos verificadores de um CPF hipotético, 111.444.777-XX.</t>
  </si>
  <si>
    <t>A partir de um CPF digitado na célula amarela, confira se os dígitos verificadores estão corretos.</t>
  </si>
  <si>
    <t>Digite aqui um CPF:</t>
  </si>
  <si>
    <t>Algarismo</t>
  </si>
  <si>
    <t>Valor</t>
  </si>
  <si>
    <t>Constante</t>
  </si>
  <si>
    <t>Valor x Constante</t>
  </si>
  <si>
    <t>Soma</t>
  </si>
  <si>
    <t>Prim Dig</t>
  </si>
  <si>
    <t>Segundo dígito:</t>
  </si>
  <si>
    <t>Primeiro dígito:</t>
  </si>
  <si>
    <t>111.444.777-35</t>
  </si>
  <si>
    <t>Resto</t>
  </si>
  <si>
    <t>436.160.095-37</t>
  </si>
  <si>
    <t>Os dígitos estão corretos?</t>
  </si>
  <si>
    <t>Sabendo mais sobre CPFs e dígitos</t>
  </si>
  <si>
    <t>que podem ser executadas sequencialmente. As respostas correspondem às planilhas</t>
  </si>
  <si>
    <t>indicadas com "R".</t>
  </si>
  <si>
    <t>Funções Lógicas (Cap. 10)</t>
  </si>
  <si>
    <t>Thiago</t>
  </si>
  <si>
    <t>Júlia</t>
  </si>
  <si>
    <t>Camila</t>
  </si>
  <si>
    <t>Ana</t>
  </si>
  <si>
    <t>Afonso</t>
  </si>
  <si>
    <t>Resultado</t>
  </si>
  <si>
    <t>Prova</t>
  </si>
  <si>
    <t>Teste</t>
  </si>
  <si>
    <t>Aluno</t>
  </si>
  <si>
    <t>Faltas</t>
  </si>
  <si>
    <t>ao código (funções Se "Aninhadas")</t>
  </si>
  <si>
    <t>funcionário correspondente</t>
  </si>
  <si>
    <t>Flávia</t>
  </si>
  <si>
    <t xml:space="preserve">escreva o nome do </t>
  </si>
  <si>
    <t>Mariana</t>
  </si>
  <si>
    <t>No espaço amarelo</t>
  </si>
  <si>
    <t>José</t>
  </si>
  <si>
    <t>Funcionário</t>
  </si>
  <si>
    <t>Número</t>
  </si>
  <si>
    <t>Código</t>
  </si>
  <si>
    <t>Sua resposta aqui!</t>
  </si>
  <si>
    <t>Insira função lógica que considere a célula da esquerda e a imediatamente abaixo. Se o valor da célula ao lado for maior que 7 e o da célula abaixo for menor que cinco, retorne "Ok!". Caso contrário retorne "Condição não atendida!".</t>
  </si>
  <si>
    <t>Insira função lógica que considere a célula da esquerda e a imediatamente abaixo. Se o valor da célula ao lado for maior que 7 e o da célula abaixo for menor que cinco, retorne "VERDADEIRO". Caso contrário, "FALSO".</t>
  </si>
  <si>
    <t>Insira função lógica que considere a célula da esquerda e a imediatamente acima. Se o valor da célula ao lado for maior que 3 ou o da célula acima for menor que sete, retorne "VERDADEIRO". Caso contrário, "FALSO".</t>
  </si>
  <si>
    <t>Insira função lógica que considere a célula da esquerda e a imediatamente acima. Se o valor da célula ao lado for maior que 9 ou o da célula acima for menor que três, retorne "Ok!". Caso contrário retorne "Condição não atendida!".</t>
  </si>
  <si>
    <t>Insira função lógica que considere a célula da esquerda. Se maior que 8, retorne "Valor alto". Se menor ou igual a 8 e maior que 4, retorne "Valor mediano". Caso contrário, retorne "Valor baixo".</t>
  </si>
  <si>
    <t>Insira função lógica que considere a célula da esquerda e a imediatamente abaixo. Se o valor da célula ao lado for maior que 7 e o da célula abaixo for menor que cinco, retorne a soma das células. Caso contrário retorne o produto das células.</t>
  </si>
  <si>
    <t>Insira função lógica que considere a célula da esquerda e a imediatamente acima. Se o valor da célula ao lado for maior que 9 ou o da célula acima for menor que três, retorne a soma das células. Caso contrário retorne o produto das células.</t>
  </si>
  <si>
    <t>Insira função lógica que considere a célula da esquerda. Se maior que 8, retorne "Valor alto". Se menor ou igual a 8 e maior que 6, retorne "Valor mediano alto". Se menor ou igual a 6 e maior que 4, retorne "Valor mediano baixo". Caso contrário, retorne "Valor baixo".</t>
  </si>
  <si>
    <t>Se a célula da esquerda e as duas acima forem maiores que 4, retorne "Valores altos". Caso contrário, retorne "Ao menos um valor é baixo".</t>
  </si>
  <si>
    <t>Se ao menos uma célula do conjunto formado pela célula da esquerda e as duas acima for maior que 6, retorne "Existe ao menos um valor alto". Caso contrário, retorne "Todos os valores são baixos".</t>
  </si>
  <si>
    <t xml:space="preserve"> =E(A2&gt;7;A3&lt;5)</t>
  </si>
  <si>
    <t xml:space="preserve"> =OU(A3&gt;3;A2&lt;7)</t>
  </si>
  <si>
    <t xml:space="preserve"> =SE(E(A4&gt;7;A5&lt;5);"Ok!";"Condição não atendida!")</t>
  </si>
  <si>
    <t xml:space="preserve"> =SE(OU(A5&gt;9;A4&lt;3);"Ok!";"Condição não atendida!")</t>
  </si>
  <si>
    <t xml:space="preserve"> =SE(E(A6&gt;7;A7&lt;5);A6+A7;A6*A7)</t>
  </si>
  <si>
    <t xml:space="preserve"> =SE(OU(A7&gt;9;A6&lt;3);A6+A7;A6*A7)</t>
  </si>
  <si>
    <t xml:space="preserve"> =SE(A8&gt;8;"Valor alto";SE(A8&gt;4;"Valor mediano";"Valor baixo"))</t>
  </si>
  <si>
    <t xml:space="preserve"> =SE(A9&gt;8;"Valor alto";SE(A9&gt;6;"Valor mediano alto";SE(A9&gt;4;"Valor mediano baixo";"Valor baixo")))</t>
  </si>
  <si>
    <t xml:space="preserve"> =SE(E(A10&gt;4;A9&gt;4;A8&gt;4);"Valores altos";"Ao menos um valor é baixo")</t>
  </si>
  <si>
    <t xml:space="preserve"> =SE(OU(A11&gt;6;A10&gt;6;A9&gt;6);"Existe ao menos um valor alto";"Todos os valores são baixos")</t>
  </si>
  <si>
    <t>Pergunta</t>
  </si>
  <si>
    <t>O aluno deve ser aprovado</t>
  </si>
  <si>
    <t>se tiver média &gt;= 7 e</t>
  </si>
  <si>
    <t>faltas &lt; 25%.</t>
  </si>
  <si>
    <t>se tiver média &gt;=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</si>
</sst>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0.0000"/>
    <numFmt numFmtId="166" formatCode="0.0"/>
    <numFmt numFmtId="167" formatCode="_([$€-2]* #,##0.00_);_([$€-2]* \(#,##0.00\);_([$€-2]* &quot;-&quot;??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b/>
      <sz val="10"/>
      <name val="Arial"/>
      <family val="2"/>
    </font>
    <font>
      <b/>
      <sz val="20"/>
      <color indexed="9"/>
      <name val="Arial"/>
      <family val="2"/>
    </font>
    <font>
      <i/>
      <sz val="10"/>
      <color indexed="12"/>
      <name val="Arial"/>
      <family val="2"/>
    </font>
    <font>
      <b/>
      <i/>
      <sz val="14"/>
      <color indexed="18"/>
      <name val="Arial"/>
      <family val="2"/>
    </font>
    <font>
      <b/>
      <i/>
      <u/>
      <sz val="18"/>
      <color indexed="12"/>
      <name val="Arial"/>
      <family val="2"/>
    </font>
    <font>
      <sz val="10"/>
      <name val="Arial"/>
      <family val="2"/>
    </font>
    <font>
      <u/>
      <sz val="10"/>
      <color indexed="12"/>
      <name val="Arial"/>
      <family val="2"/>
    </font>
    <font>
      <b/>
      <i/>
      <sz val="12"/>
      <name val="Arial"/>
      <family val="2"/>
    </font>
    <font>
      <b/>
      <sz val="10"/>
      <color indexed="12"/>
      <name val="Arial"/>
      <family val="2"/>
    </font>
    <font>
      <b/>
      <sz val="11"/>
      <color indexed="8"/>
      <name val="Calibri"/>
      <family val="2"/>
    </font>
    <font>
      <sz val="9"/>
      <color indexed="8"/>
      <name val="Verdana"/>
      <family val="2"/>
    </font>
    <font>
      <b/>
      <sz val="9"/>
      <color indexed="8"/>
      <name val="Verdana"/>
      <family val="2"/>
    </font>
    <font>
      <sz val="10"/>
      <name val="Verdana"/>
      <family val="2"/>
    </font>
    <font>
      <sz val="10"/>
      <color theme="1"/>
      <name val="Arial"/>
      <family val="2"/>
    </font>
    <font>
      <sz val="10"/>
      <color theme="1"/>
      <name val="Calibri"/>
      <family val="2"/>
      <scheme val="minor"/>
    </font>
    <font>
      <sz val="11"/>
      <color theme="1"/>
      <name val="Calibri"/>
      <family val="2"/>
      <scheme val="minor"/>
    </font>
    <font>
      <b/>
      <sz val="18"/>
      <color rgb="FF002060"/>
      <name val="Arial"/>
      <family val="2"/>
    </font>
    <font>
      <b/>
      <sz val="9"/>
      <color theme="3" tint="-0.249977111117893"/>
      <name val="Arial"/>
      <family val="2"/>
    </font>
    <font>
      <b/>
      <sz val="10"/>
      <color rgb="FF0000FF"/>
      <name val="Arial"/>
      <family val="2"/>
    </font>
    <font>
      <sz val="9"/>
      <color rgb="FF000000"/>
      <name val="Verdana"/>
      <family val="2"/>
    </font>
    <font>
      <b/>
      <i/>
      <sz val="9"/>
      <color rgb="FF000000"/>
      <name val="Verdana"/>
      <family val="2"/>
    </font>
    <font>
      <b/>
      <sz val="9"/>
      <color rgb="FF000000"/>
      <name val="Verdana"/>
      <family val="2"/>
    </font>
    <font>
      <b/>
      <sz val="11"/>
      <color theme="1"/>
      <name val="Calibri"/>
      <family val="2"/>
      <scheme val="minor"/>
    </font>
    <font>
      <b/>
      <sz val="11"/>
      <name val="Calibri"/>
      <family val="2"/>
      <scheme val="minor"/>
    </font>
    <font>
      <b/>
      <sz val="11"/>
      <color rgb="FFFF0000"/>
      <name val="Calibri"/>
      <family val="2"/>
      <scheme val="minor"/>
    </font>
    <font>
      <sz val="11"/>
      <name val="Calibri"/>
      <family val="2"/>
      <scheme val="minor"/>
    </font>
    <font>
      <b/>
      <sz val="24"/>
      <color rgb="FFC00000"/>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rgb="FF00FF00"/>
        <bgColor indexed="64"/>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ck">
        <color indexed="55"/>
      </left>
      <right/>
      <top style="thick">
        <color indexed="55"/>
      </top>
      <bottom/>
      <diagonal/>
    </border>
    <border>
      <left/>
      <right/>
      <top style="thick">
        <color indexed="55"/>
      </top>
      <bottom/>
      <diagonal/>
    </border>
    <border>
      <left/>
      <right style="thick">
        <color indexed="55"/>
      </right>
      <top style="thick">
        <color indexed="55"/>
      </top>
      <bottom/>
      <diagonal/>
    </border>
    <border>
      <left style="thick">
        <color indexed="55"/>
      </left>
      <right/>
      <top/>
      <bottom/>
      <diagonal/>
    </border>
    <border>
      <left/>
      <right style="thick">
        <color indexed="55"/>
      </right>
      <top/>
      <bottom/>
      <diagonal/>
    </border>
    <border>
      <left style="thick">
        <color indexed="55"/>
      </left>
      <right/>
      <top/>
      <bottom style="thick">
        <color indexed="55"/>
      </bottom>
      <diagonal/>
    </border>
    <border>
      <left/>
      <right/>
      <top/>
      <bottom style="thick">
        <color indexed="55"/>
      </bottom>
      <diagonal/>
    </border>
    <border>
      <left/>
      <right style="thick">
        <color indexed="55"/>
      </right>
      <top/>
      <bottom style="thick">
        <color indexed="55"/>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medium">
        <color indexed="22"/>
      </right>
      <top style="medium">
        <color indexed="22"/>
      </top>
      <bottom style="medium">
        <color indexed="22"/>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167" fontId="6" fillId="0" borderId="0" applyFont="0" applyFill="0" applyBorder="0" applyAlignment="0" applyProtection="0"/>
    <xf numFmtId="0" fontId="8" fillId="0" borderId="0" applyNumberFormat="0" applyFill="0" applyBorder="0" applyAlignment="0" applyProtection="0">
      <alignment vertical="top"/>
      <protection locked="0"/>
    </xf>
    <xf numFmtId="165" fontId="22" fillId="0" borderId="0" applyFont="0" applyFill="0" applyBorder="0" applyAlignment="0" applyProtection="0"/>
    <xf numFmtId="0" fontId="23" fillId="0" borderId="0"/>
    <xf numFmtId="0" fontId="14" fillId="0" borderId="0"/>
    <xf numFmtId="0" fontId="24" fillId="0" borderId="0"/>
    <xf numFmtId="9" fontId="6" fillId="0" borderId="0" applyFont="0" applyFill="0" applyBorder="0" applyAlignment="0" applyProtection="0"/>
    <xf numFmtId="164" fontId="14" fillId="0" borderId="0" applyFont="0" applyFill="0" applyBorder="0" applyAlignment="0" applyProtection="0"/>
    <xf numFmtId="164" fontId="6" fillId="0" borderId="0" applyFont="0" applyFill="0" applyBorder="0" applyAlignment="0" applyProtection="0"/>
    <xf numFmtId="0" fontId="5" fillId="0" borderId="0"/>
    <xf numFmtId="0" fontId="4" fillId="0" borderId="0"/>
    <xf numFmtId="0" fontId="6" fillId="0" borderId="0"/>
    <xf numFmtId="43" fontId="6" fillId="0" borderId="0" applyFont="0" applyFill="0" applyBorder="0" applyAlignment="0" applyProtection="0"/>
    <xf numFmtId="0" fontId="4" fillId="0" borderId="0"/>
  </cellStyleXfs>
  <cellXfs count="114">
    <xf numFmtId="0" fontId="0" fillId="0" borderId="0" xfId="0"/>
    <xf numFmtId="0" fontId="0" fillId="0" borderId="1" xfId="0" applyBorder="1" applyAlignment="1">
      <alignment horizontal="center"/>
    </xf>
    <xf numFmtId="0" fontId="0" fillId="0" borderId="0" xfId="0" applyBorder="1"/>
    <xf numFmtId="0" fontId="0" fillId="2" borderId="0" xfId="0" applyFill="1"/>
    <xf numFmtId="0" fontId="0" fillId="2" borderId="0" xfId="0" applyFill="1" applyBorder="1"/>
    <xf numFmtId="0" fontId="13" fillId="2" borderId="0" xfId="0" applyFont="1" applyFill="1" applyBorder="1"/>
    <xf numFmtId="0" fontId="12" fillId="2" borderId="0" xfId="0" quotePrefix="1" applyFont="1" applyFill="1" applyBorder="1"/>
    <xf numFmtId="0" fontId="9" fillId="2" borderId="0" xfId="0" applyFont="1" applyFill="1" applyBorder="1"/>
    <xf numFmtId="0" fontId="11" fillId="0" borderId="0" xfId="0" applyFont="1" applyFill="1" applyBorder="1"/>
    <xf numFmtId="0" fontId="0" fillId="2" borderId="2" xfId="0" applyFill="1" applyBorder="1"/>
    <xf numFmtId="0" fontId="0" fillId="2" borderId="3" xfId="0" applyFill="1" applyBorder="1"/>
    <xf numFmtId="0" fontId="0" fillId="0" borderId="3" xfId="0" applyBorder="1"/>
    <xf numFmtId="0" fontId="0" fillId="0" borderId="4" xfId="0" applyBorder="1"/>
    <xf numFmtId="0" fontId="0" fillId="2" borderId="5" xfId="0" applyFill="1" applyBorder="1"/>
    <xf numFmtId="0" fontId="0" fillId="0" borderId="6" xfId="0" applyBorder="1"/>
    <xf numFmtId="0" fontId="0" fillId="2" borderId="7" xfId="0" applyFill="1" applyBorder="1"/>
    <xf numFmtId="0" fontId="0" fillId="2" borderId="8" xfId="0" applyFill="1" applyBorder="1"/>
    <xf numFmtId="0" fontId="0" fillId="0" borderId="8" xfId="0" applyBorder="1"/>
    <xf numFmtId="0" fontId="0" fillId="0" borderId="9" xfId="0" applyBorder="1"/>
    <xf numFmtId="0" fontId="15" fillId="2" borderId="0" xfId="2" applyFont="1" applyFill="1" applyBorder="1" applyAlignment="1" applyProtection="1"/>
    <xf numFmtId="0" fontId="14" fillId="2" borderId="0" xfId="0" applyFont="1" applyFill="1" applyBorder="1"/>
    <xf numFmtId="0" fontId="8" fillId="2" borderId="0" xfId="2" applyFill="1" applyBorder="1" applyAlignment="1" applyProtection="1"/>
    <xf numFmtId="0" fontId="16" fillId="2" borderId="0" xfId="0" applyFont="1" applyFill="1" applyBorder="1" applyAlignment="1">
      <alignment horizontal="left"/>
    </xf>
    <xf numFmtId="0" fontId="25" fillId="2" borderId="0" xfId="0" applyFont="1" applyFill="1" applyBorder="1"/>
    <xf numFmtId="0" fontId="14" fillId="0" borderId="0" xfId="0" applyFont="1"/>
    <xf numFmtId="0" fontId="26" fillId="0" borderId="0" xfId="0" applyFont="1" applyBorder="1"/>
    <xf numFmtId="0" fontId="9" fillId="2" borderId="0" xfId="5" applyFont="1" applyFill="1" applyBorder="1"/>
    <xf numFmtId="0" fontId="14" fillId="0" borderId="0" xfId="5"/>
    <xf numFmtId="0" fontId="16" fillId="2" borderId="0" xfId="5" applyFont="1" applyFill="1" applyBorder="1" applyAlignment="1">
      <alignment horizontal="left"/>
    </xf>
    <xf numFmtId="0" fontId="0" fillId="0" borderId="0" xfId="0" applyAlignment="1">
      <alignment vertical="center" wrapText="1"/>
    </xf>
    <xf numFmtId="0" fontId="0" fillId="0" borderId="0" xfId="0" applyBorder="1" applyAlignment="1">
      <alignment horizontal="center"/>
    </xf>
    <xf numFmtId="164" fontId="0" fillId="0" borderId="0" xfId="9" applyFont="1" applyBorder="1" applyAlignment="1">
      <alignment horizontal="center"/>
    </xf>
    <xf numFmtId="0" fontId="17" fillId="0" borderId="0" xfId="0" applyFont="1" applyBorder="1" applyAlignment="1">
      <alignment horizontal="center"/>
    </xf>
    <xf numFmtId="0" fontId="14" fillId="0" borderId="0" xfId="0" applyFont="1" applyBorder="1" applyAlignment="1">
      <alignment horizontal="center" vertical="top" wrapText="1"/>
    </xf>
    <xf numFmtId="0" fontId="14" fillId="0" borderId="0" xfId="0" applyFont="1" applyBorder="1" applyAlignment="1">
      <alignment vertical="top" wrapText="1"/>
    </xf>
    <xf numFmtId="164" fontId="14" fillId="0" borderId="0" xfId="9" applyFont="1" applyBorder="1" applyAlignment="1">
      <alignment horizontal="right" vertical="top" wrapText="1"/>
    </xf>
    <xf numFmtId="2" fontId="0" fillId="0" borderId="1" xfId="0" applyNumberFormat="1" applyBorder="1" applyAlignment="1">
      <alignment horizontal="center"/>
    </xf>
    <xf numFmtId="0" fontId="0" fillId="0" borderId="0" xfId="0" applyFill="1" applyAlignment="1">
      <alignment vertical="center" wrapText="1"/>
    </xf>
    <xf numFmtId="2" fontId="17" fillId="0" borderId="1" xfId="0" applyNumberFormat="1" applyFont="1" applyBorder="1" applyAlignment="1">
      <alignment horizontal="center"/>
    </xf>
    <xf numFmtId="166" fontId="17" fillId="0" borderId="1" xfId="0" applyNumberFormat="1" applyFont="1" applyBorder="1" applyAlignment="1">
      <alignment horizontal="center"/>
    </xf>
    <xf numFmtId="0" fontId="0" fillId="0" borderId="0" xfId="0" applyAlignment="1">
      <alignment horizontal="left" vertical="center" wrapText="1"/>
    </xf>
    <xf numFmtId="0" fontId="14" fillId="0" borderId="1" xfId="0" applyFont="1" applyBorder="1" applyAlignment="1">
      <alignment horizontal="center"/>
    </xf>
    <xf numFmtId="166" fontId="0" fillId="0" borderId="1" xfId="0" applyNumberFormat="1" applyBorder="1" applyAlignment="1">
      <alignment horizontal="center"/>
    </xf>
    <xf numFmtId="0" fontId="17" fillId="0" borderId="1" xfId="0" applyFont="1" applyBorder="1" applyAlignment="1">
      <alignment horizontal="center"/>
    </xf>
    <xf numFmtId="0" fontId="0" fillId="0" borderId="1" xfId="0" applyBorder="1" applyAlignment="1">
      <alignment horizontal="center" vertical="center" wrapText="1"/>
    </xf>
    <xf numFmtId="4" fontId="17" fillId="0" borderId="1" xfId="7" applyNumberFormat="1" applyFont="1" applyBorder="1" applyAlignment="1">
      <alignment horizontal="center"/>
    </xf>
    <xf numFmtId="0" fontId="14" fillId="0" borderId="0" xfId="0" applyFont="1" applyBorder="1" applyAlignment="1">
      <alignment horizontal="left"/>
    </xf>
    <xf numFmtId="0" fontId="9" fillId="0" borderId="1" xfId="0" applyFont="1" applyBorder="1" applyAlignment="1">
      <alignment horizontal="center" vertical="top" wrapText="1"/>
    </xf>
    <xf numFmtId="0" fontId="14" fillId="0" borderId="1" xfId="0" applyFont="1" applyBorder="1" applyAlignment="1">
      <alignment horizontal="center" vertical="top" wrapText="1"/>
    </xf>
    <xf numFmtId="3" fontId="14" fillId="0" borderId="1" xfId="0" applyNumberFormat="1" applyFont="1" applyBorder="1" applyAlignment="1">
      <alignment horizontal="center" vertical="top" wrapText="1"/>
    </xf>
    <xf numFmtId="0" fontId="14" fillId="0" borderId="0" xfId="5" applyAlignment="1">
      <alignment horizontal="center" vertical="center" wrapText="1"/>
    </xf>
    <xf numFmtId="0" fontId="14" fillId="0" borderId="1" xfId="5" applyBorder="1"/>
    <xf numFmtId="0" fontId="9" fillId="0" borderId="1" xfId="5" applyFont="1" applyBorder="1" applyAlignment="1">
      <alignment horizontal="center" vertical="center" wrapText="1"/>
    </xf>
    <xf numFmtId="0" fontId="14" fillId="0" borderId="1" xfId="5" applyBorder="1" applyAlignment="1">
      <alignment horizontal="center"/>
    </xf>
    <xf numFmtId="3" fontId="14" fillId="0" borderId="1" xfId="5" applyNumberFormat="1" applyBorder="1" applyAlignment="1">
      <alignment horizontal="center"/>
    </xf>
    <xf numFmtId="3" fontId="27" fillId="0" borderId="1" xfId="5" applyNumberFormat="1" applyFont="1" applyBorder="1" applyAlignment="1">
      <alignment horizontal="center"/>
    </xf>
    <xf numFmtId="4" fontId="14" fillId="0" borderId="1" xfId="7" applyNumberFormat="1" applyFont="1" applyBorder="1" applyAlignment="1">
      <alignment horizontal="center"/>
    </xf>
    <xf numFmtId="2" fontId="14" fillId="0" borderId="1" xfId="0" applyNumberFormat="1" applyFont="1" applyBorder="1" applyAlignment="1">
      <alignment horizontal="center"/>
    </xf>
    <xf numFmtId="166" fontId="14" fillId="0" borderId="1" xfId="0" applyNumberFormat="1" applyFont="1" applyBorder="1" applyAlignment="1">
      <alignment horizontal="center"/>
    </xf>
    <xf numFmtId="0" fontId="24" fillId="0" borderId="0" xfId="6"/>
    <xf numFmtId="0" fontId="24" fillId="4" borderId="1" xfId="6" applyFill="1" applyBorder="1"/>
    <xf numFmtId="0" fontId="24" fillId="0" borderId="0" xfId="6" applyAlignment="1">
      <alignment horizontal="right"/>
    </xf>
    <xf numFmtId="0" fontId="24" fillId="5" borderId="0" xfId="6" applyFill="1"/>
    <xf numFmtId="0" fontId="24" fillId="6" borderId="0" xfId="6" applyFill="1"/>
    <xf numFmtId="0" fontId="16" fillId="6" borderId="0" xfId="5" applyFont="1" applyFill="1" applyBorder="1" applyAlignment="1">
      <alignment horizontal="left"/>
    </xf>
    <xf numFmtId="164" fontId="24" fillId="4" borderId="1" xfId="9" applyFont="1" applyFill="1" applyBorder="1"/>
    <xf numFmtId="0" fontId="21" fillId="0" borderId="13" xfId="0" applyFont="1" applyBorder="1" applyAlignment="1">
      <alignment horizontal="center" wrapText="1"/>
    </xf>
    <xf numFmtId="0" fontId="28" fillId="0" borderId="0" xfId="0" applyFont="1" applyAlignment="1"/>
    <xf numFmtId="0" fontId="0" fillId="0" borderId="0" xfId="0" applyAlignment="1"/>
    <xf numFmtId="0" fontId="29" fillId="0" borderId="0" xfId="0" applyFont="1" applyAlignment="1"/>
    <xf numFmtId="0" fontId="30" fillId="0" borderId="0" xfId="0" applyFont="1" applyAlignment="1"/>
    <xf numFmtId="0" fontId="28" fillId="0" borderId="0" xfId="0" applyFont="1" applyAlignment="1">
      <alignment horizontal="center"/>
    </xf>
    <xf numFmtId="0" fontId="21" fillId="0" borderId="13" xfId="0" applyFont="1" applyBorder="1" applyAlignment="1">
      <alignment horizontal="center"/>
    </xf>
    <xf numFmtId="0" fontId="14" fillId="0" borderId="0" xfId="0" applyFont="1" applyAlignment="1">
      <alignment horizontal="right"/>
    </xf>
    <xf numFmtId="0" fontId="14" fillId="5" borderId="1" xfId="0" applyFont="1" applyFill="1" applyBorder="1"/>
    <xf numFmtId="0" fontId="0" fillId="4" borderId="1" xfId="0" applyFill="1" applyBorder="1"/>
    <xf numFmtId="0" fontId="9" fillId="0" borderId="0" xfId="0" applyFont="1"/>
    <xf numFmtId="0" fontId="5" fillId="0" borderId="0" xfId="10"/>
    <xf numFmtId="0" fontId="5" fillId="0" borderId="0" xfId="10" applyAlignment="1">
      <alignment horizontal="center"/>
    </xf>
    <xf numFmtId="9" fontId="5" fillId="0" borderId="0" xfId="10" applyNumberFormat="1" applyAlignment="1">
      <alignment horizontal="center"/>
    </xf>
    <xf numFmtId="0" fontId="5" fillId="5" borderId="0" xfId="10" applyFill="1"/>
    <xf numFmtId="0" fontId="31" fillId="7" borderId="1" xfId="11" applyFont="1" applyFill="1" applyBorder="1" applyAlignment="1">
      <alignment horizontal="center" vertical="center" wrapText="1"/>
    </xf>
    <xf numFmtId="0" fontId="32" fillId="7" borderId="1" xfId="12" applyFont="1" applyFill="1" applyBorder="1" applyAlignment="1">
      <alignment horizontal="center" vertical="center"/>
    </xf>
    <xf numFmtId="0" fontId="33" fillId="0" borderId="0" xfId="11" applyFont="1"/>
    <xf numFmtId="0" fontId="4" fillId="0" borderId="0" xfId="11"/>
    <xf numFmtId="0" fontId="4" fillId="0" borderId="0" xfId="11" applyAlignment="1">
      <alignment wrapText="1"/>
    </xf>
    <xf numFmtId="0" fontId="4" fillId="0" borderId="0" xfId="11" applyAlignment="1">
      <alignment horizontal="center" vertical="center"/>
    </xf>
    <xf numFmtId="0" fontId="4" fillId="0" borderId="1" xfId="11" applyFont="1" applyBorder="1" applyAlignment="1">
      <alignment vertical="top" wrapText="1"/>
    </xf>
    <xf numFmtId="0" fontId="34" fillId="5" borderId="1" xfId="12" applyFont="1" applyFill="1" applyBorder="1"/>
    <xf numFmtId="0" fontId="4" fillId="8" borderId="1" xfId="11" applyFill="1" applyBorder="1" applyAlignment="1">
      <alignment horizontal="left" vertical="top"/>
    </xf>
    <xf numFmtId="0" fontId="4" fillId="8" borderId="1" xfId="11" applyFont="1" applyFill="1" applyBorder="1" applyAlignment="1">
      <alignment horizontal="left" vertical="top" wrapText="1"/>
    </xf>
    <xf numFmtId="0" fontId="4" fillId="0" borderId="0" xfId="11" applyAlignment="1">
      <alignment vertical="top" wrapText="1"/>
    </xf>
    <xf numFmtId="0" fontId="6" fillId="0" borderId="0" xfId="12"/>
    <xf numFmtId="0" fontId="3" fillId="8" borderId="1" xfId="11" applyFont="1" applyFill="1" applyBorder="1" applyAlignment="1">
      <alignment horizontal="left" vertical="top" wrapText="1"/>
    </xf>
    <xf numFmtId="0" fontId="4" fillId="0" borderId="0" xfId="11" applyAlignment="1">
      <alignment horizontal="center"/>
    </xf>
    <xf numFmtId="0" fontId="4" fillId="0" borderId="0" xfId="13" applyNumberFormat="1" applyFont="1" applyAlignment="1">
      <alignment horizontal="center" vertical="center"/>
    </xf>
    <xf numFmtId="0" fontId="4" fillId="8" borderId="1" xfId="13" applyNumberFormat="1" applyFont="1" applyFill="1" applyBorder="1" applyAlignment="1">
      <alignment horizontal="center" vertical="center"/>
    </xf>
    <xf numFmtId="0" fontId="2" fillId="8" borderId="1" xfId="11" applyFont="1" applyFill="1" applyBorder="1" applyAlignment="1">
      <alignment horizontal="center" vertical="center"/>
    </xf>
    <xf numFmtId="0" fontId="2" fillId="0" borderId="0" xfId="11" applyFont="1" applyAlignment="1">
      <alignment horizontal="center"/>
    </xf>
    <xf numFmtId="0" fontId="4" fillId="9" borderId="1" xfId="11" applyFill="1" applyBorder="1" applyAlignment="1">
      <alignment horizontal="center" vertical="center"/>
    </xf>
    <xf numFmtId="0" fontId="10" fillId="3" borderId="10" xfId="0" applyFont="1" applyFill="1" applyBorder="1" applyAlignment="1">
      <alignment horizontal="center"/>
    </xf>
    <xf numFmtId="0" fontId="10" fillId="3" borderId="11" xfId="0" applyFont="1" applyFill="1" applyBorder="1" applyAlignment="1">
      <alignment horizontal="center"/>
    </xf>
    <xf numFmtId="0" fontId="10" fillId="3" borderId="12" xfId="0" applyFont="1" applyFill="1" applyBorder="1" applyAlignment="1">
      <alignment horizontal="center"/>
    </xf>
    <xf numFmtId="0" fontId="35" fillId="7" borderId="14" xfId="11" applyFont="1" applyFill="1" applyBorder="1" applyAlignment="1">
      <alignment horizontal="center" vertical="center" wrapText="1"/>
    </xf>
    <xf numFmtId="0" fontId="35" fillId="7" borderId="15" xfId="11" applyFont="1" applyFill="1" applyBorder="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vertical="center" wrapText="1"/>
    </xf>
    <xf numFmtId="0" fontId="0" fillId="0" borderId="0" xfId="0" applyAlignment="1">
      <alignment vertical="center" wrapText="1"/>
    </xf>
    <xf numFmtId="0" fontId="0" fillId="0" borderId="0" xfId="0" applyFill="1" applyAlignment="1">
      <alignment horizontal="left" vertical="center" wrapText="1"/>
    </xf>
    <xf numFmtId="0" fontId="9" fillId="0" borderId="1" xfId="0" applyFont="1" applyBorder="1" applyAlignment="1">
      <alignment horizontal="center"/>
    </xf>
    <xf numFmtId="0" fontId="9" fillId="0" borderId="1" xfId="5" applyFont="1" applyBorder="1" applyAlignment="1">
      <alignment horizontal="center"/>
    </xf>
    <xf numFmtId="0" fontId="1" fillId="0" borderId="0" xfId="10" applyFont="1"/>
    <xf numFmtId="0" fontId="5" fillId="5" borderId="0" xfId="10" applyFill="1" applyAlignment="1">
      <alignment horizontal="center"/>
    </xf>
    <xf numFmtId="9" fontId="5" fillId="5" borderId="0" xfId="10" applyNumberFormat="1" applyFill="1" applyAlignment="1">
      <alignment horizontal="center"/>
    </xf>
  </cellXfs>
  <cellStyles count="15">
    <cellStyle name="Euro" xfId="1"/>
    <cellStyle name="Hiperlink" xfId="2" builtinId="8"/>
    <cellStyle name="Moeda 2" xfId="3"/>
    <cellStyle name="Normal" xfId="0" builtinId="0"/>
    <cellStyle name="Normal 2" xfId="4"/>
    <cellStyle name="Normal 3" xfId="5"/>
    <cellStyle name="Normal 4" xfId="6"/>
    <cellStyle name="Normal 4 2" xfId="11"/>
    <cellStyle name="Normal 5" xfId="10"/>
    <cellStyle name="Normal 5 2" xfId="12"/>
    <cellStyle name="Normal 6" xfId="14"/>
    <cellStyle name="Porcentagem" xfId="7" builtinId="5"/>
    <cellStyle name="Separador de milhares 2" xfId="8"/>
    <cellStyle name="Vírgula" xfId="9" builtinId="3"/>
    <cellStyle name="Vírgula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219075</xdr:colOff>
      <xdr:row>4</xdr:row>
      <xdr:rowOff>76200</xdr:rowOff>
    </xdr:from>
    <xdr:to>
      <xdr:col>10</xdr:col>
      <xdr:colOff>590550</xdr:colOff>
      <xdr:row>11</xdr:row>
      <xdr:rowOff>38100</xdr:rowOff>
    </xdr:to>
    <xdr:pic>
      <xdr:nvPicPr>
        <xdr:cNvPr id="5203" name="Imagem 3" descr="Layout.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00" y="723900"/>
          <a:ext cx="98107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609599</xdr:colOff>
      <xdr:row>2</xdr:row>
      <xdr:rowOff>38099</xdr:rowOff>
    </xdr:from>
    <xdr:to>
      <xdr:col>8</xdr:col>
      <xdr:colOff>257174</xdr:colOff>
      <xdr:row>19</xdr:row>
      <xdr:rowOff>28575</xdr:rowOff>
    </xdr:to>
    <xdr:sp macro="" textlink="">
      <xdr:nvSpPr>
        <xdr:cNvPr id="2" name="CaixaDeTexto 1"/>
        <xdr:cNvSpPr txBox="1"/>
      </xdr:nvSpPr>
      <xdr:spPr>
        <a:xfrm>
          <a:off x="609599" y="419099"/>
          <a:ext cx="8334375" cy="32289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BR" sz="1100" b="0" i="0" u="none">
              <a:solidFill>
                <a:schemeClr val="dk1"/>
              </a:solidFill>
              <a:latin typeface="+mn-lt"/>
              <a:ea typeface="+mn-ea"/>
              <a:cs typeface="+mn-cs"/>
            </a:rPr>
            <a:t>O Índice de Massa Corpórea</a:t>
          </a:r>
          <a:r>
            <a:rPr lang="pt-BR" sz="1100" b="0" i="0" u="none" baseline="0">
              <a:solidFill>
                <a:schemeClr val="dk1"/>
              </a:solidFill>
              <a:latin typeface="+mn-lt"/>
              <a:ea typeface="+mn-ea"/>
              <a:cs typeface="+mn-cs"/>
            </a:rPr>
            <a:t>, IMC, corresponde a</a:t>
          </a:r>
          <a:r>
            <a:rPr lang="pt-BR" sz="1100" b="0" i="0" u="none">
              <a:solidFill>
                <a:schemeClr val="dk1"/>
              </a:solidFill>
              <a:latin typeface="+mn-lt"/>
              <a:ea typeface="+mn-ea"/>
              <a:cs typeface="+mn-cs"/>
            </a:rPr>
            <a:t> medida para se determinar se uma pessoa está abaixo, em seu peso ideal, ou acima do peso. Para fazer o cálculo do IMC basta dividir seu peso em quilogramas pela altura ao quadrado (em metros). O número que será gerado deve ser comparado aos valores de</a:t>
          </a:r>
          <a:r>
            <a:rPr lang="pt-BR" sz="1100" b="0" i="0" u="none" baseline="0">
              <a:solidFill>
                <a:schemeClr val="dk1"/>
              </a:solidFill>
              <a:latin typeface="+mn-lt"/>
              <a:ea typeface="+mn-ea"/>
              <a:cs typeface="+mn-cs"/>
            </a:rPr>
            <a:t> uma tabela específica (apresentada a seguir)</a:t>
          </a:r>
          <a:r>
            <a:rPr lang="pt-BR" sz="1100" b="0" i="0" u="none">
              <a:solidFill>
                <a:schemeClr val="dk1"/>
              </a:solidFill>
              <a:latin typeface="+mn-lt"/>
              <a:ea typeface="+mn-ea"/>
              <a:cs typeface="+mn-cs"/>
            </a:rPr>
            <a:t> para se saber se você está abaixo, em seu peso ideal ou acima do peso. Por exemplo, se você pesa 60Kg e mede 1,67m, você deve utilizar a seguinte fórmula para calcular o IMC:</a:t>
          </a:r>
        </a:p>
        <a:p>
          <a:endParaRPr lang="pt-BR" sz="1100" b="0" i="0" u="none">
            <a:solidFill>
              <a:schemeClr val="dk1"/>
            </a:solidFill>
            <a:latin typeface="+mn-lt"/>
            <a:ea typeface="+mn-ea"/>
            <a:cs typeface="+mn-cs"/>
          </a:endParaRPr>
        </a:p>
        <a:p>
          <a:r>
            <a:rPr lang="pt-BR" sz="1100" b="0" i="0" u="none">
              <a:solidFill>
                <a:schemeClr val="dk1"/>
              </a:solidFill>
              <a:latin typeface="+mn-lt"/>
              <a:ea typeface="+mn-ea"/>
              <a:cs typeface="+mn-cs"/>
            </a:rPr>
            <a:t>IMC = 60 ÷ 1,67²</a:t>
          </a:r>
          <a:br>
            <a:rPr lang="pt-BR" sz="1100" b="0" i="0" u="none">
              <a:solidFill>
                <a:schemeClr val="dk1"/>
              </a:solidFill>
              <a:latin typeface="+mn-lt"/>
              <a:ea typeface="+mn-ea"/>
              <a:cs typeface="+mn-cs"/>
            </a:rPr>
          </a:br>
          <a:r>
            <a:rPr lang="pt-BR" sz="1100" b="0" i="0" u="none">
              <a:solidFill>
                <a:schemeClr val="dk1"/>
              </a:solidFill>
              <a:latin typeface="+mn-lt"/>
              <a:ea typeface="+mn-ea"/>
              <a:cs typeface="+mn-cs"/>
            </a:rPr>
            <a:t>IMC = 60 ÷ 2,78</a:t>
          </a:r>
          <a:br>
            <a:rPr lang="pt-BR" sz="1100" b="0" i="0" u="none">
              <a:solidFill>
                <a:schemeClr val="dk1"/>
              </a:solidFill>
              <a:latin typeface="+mn-lt"/>
              <a:ea typeface="+mn-ea"/>
              <a:cs typeface="+mn-cs"/>
            </a:rPr>
          </a:br>
          <a:r>
            <a:rPr lang="pt-BR" sz="1100" b="0" i="0" u="none">
              <a:solidFill>
                <a:schemeClr val="dk1"/>
              </a:solidFill>
              <a:latin typeface="+mn-lt"/>
              <a:ea typeface="+mn-ea"/>
              <a:cs typeface="+mn-cs"/>
            </a:rPr>
            <a:t>IMC = 21,5</a:t>
          </a:r>
        </a:p>
        <a:p>
          <a:endParaRPr lang="pt-BR" sz="1100" b="0" i="0" u="none">
            <a:solidFill>
              <a:schemeClr val="dk1"/>
            </a:solidFill>
            <a:latin typeface="+mn-lt"/>
            <a:ea typeface="+mn-ea"/>
            <a:cs typeface="+mn-cs"/>
          </a:endParaRPr>
        </a:p>
        <a:p>
          <a:r>
            <a:rPr lang="pt-BR" sz="1100" b="0" i="0" u="none">
              <a:solidFill>
                <a:schemeClr val="dk1"/>
              </a:solidFill>
              <a:latin typeface="+mn-lt"/>
              <a:ea typeface="+mn-ea"/>
              <a:cs typeface="+mn-cs"/>
            </a:rPr>
            <a:t>Para saber o que o valor representa, consulte a tabela</a:t>
          </a:r>
          <a:r>
            <a:rPr lang="pt-BR" sz="1100" b="0" i="0" u="none" baseline="0">
              <a:solidFill>
                <a:schemeClr val="dk1"/>
              </a:solidFill>
              <a:latin typeface="+mn-lt"/>
              <a:ea typeface="+mn-ea"/>
              <a:cs typeface="+mn-cs"/>
            </a:rPr>
            <a:t> seguinte.</a:t>
          </a:r>
        </a:p>
        <a:p>
          <a:endParaRPr lang="pt-BR" sz="1100" b="0" i="0" u="none" baseline="0">
            <a:solidFill>
              <a:schemeClr val="dk1"/>
            </a:solidFill>
            <a:latin typeface="+mn-lt"/>
            <a:ea typeface="+mn-ea"/>
            <a:cs typeface="+mn-cs"/>
          </a:endParaRPr>
        </a:p>
        <a:p>
          <a:r>
            <a:rPr lang="pt-BR" sz="1100" b="0" i="0" u="none" strike="noStrike">
              <a:solidFill>
                <a:schemeClr val="dk1"/>
              </a:solidFill>
              <a:latin typeface="+mn-lt"/>
              <a:ea typeface="+mn-ea"/>
              <a:cs typeface="+mn-cs"/>
            </a:rPr>
            <a:t>Cálculo IMC</a:t>
          </a:r>
          <a:r>
            <a:rPr lang="pt-BR"/>
            <a:t> 		</a:t>
          </a:r>
          <a:r>
            <a:rPr lang="pt-BR" sz="1100" b="0" i="0" u="none" strike="noStrike">
              <a:solidFill>
                <a:schemeClr val="dk1"/>
              </a:solidFill>
              <a:latin typeface="+mn-lt"/>
              <a:ea typeface="+mn-ea"/>
              <a:cs typeface="+mn-cs"/>
            </a:rPr>
            <a:t>Situação</a:t>
          </a:r>
          <a:r>
            <a:rPr lang="pt-BR"/>
            <a:t> </a:t>
          </a:r>
        </a:p>
        <a:p>
          <a:r>
            <a:rPr lang="pt-BR" sz="1100" b="0" i="0" u="none" strike="noStrike">
              <a:solidFill>
                <a:schemeClr val="dk1"/>
              </a:solidFill>
              <a:latin typeface="+mn-lt"/>
              <a:ea typeface="+mn-ea"/>
              <a:cs typeface="+mn-cs"/>
            </a:rPr>
            <a:t>Abaixo de 18,5</a:t>
          </a:r>
          <a:r>
            <a:rPr lang="pt-BR"/>
            <a:t> 		</a:t>
          </a:r>
          <a:r>
            <a:rPr lang="pt-BR" sz="1100" b="0" i="0" u="none" strike="noStrike">
              <a:solidFill>
                <a:schemeClr val="dk1"/>
              </a:solidFill>
              <a:latin typeface="+mn-lt"/>
              <a:ea typeface="+mn-ea"/>
              <a:cs typeface="+mn-cs"/>
            </a:rPr>
            <a:t>Você está abaixo do peso ideal</a:t>
          </a:r>
          <a:r>
            <a:rPr lang="pt-BR"/>
            <a:t> </a:t>
          </a:r>
        </a:p>
        <a:p>
          <a:r>
            <a:rPr lang="pt-BR" sz="1100" b="0" i="0" u="none" strike="noStrike">
              <a:solidFill>
                <a:schemeClr val="dk1"/>
              </a:solidFill>
              <a:latin typeface="+mn-lt"/>
              <a:ea typeface="+mn-ea"/>
              <a:cs typeface="+mn-cs"/>
            </a:rPr>
            <a:t>Entre 18,5 e 24,9</a:t>
          </a:r>
          <a:r>
            <a:rPr lang="pt-BR"/>
            <a:t> 	</a:t>
          </a:r>
          <a:r>
            <a:rPr lang="pt-BR" sz="1100" b="0" i="0" u="none" strike="noStrike">
              <a:solidFill>
                <a:schemeClr val="dk1"/>
              </a:solidFill>
              <a:latin typeface="+mn-lt"/>
              <a:ea typeface="+mn-ea"/>
              <a:cs typeface="+mn-cs"/>
            </a:rPr>
            <a:t>Parabéns — você está em seu peso normal!</a:t>
          </a:r>
          <a:r>
            <a:rPr lang="pt-BR"/>
            <a:t> </a:t>
          </a:r>
        </a:p>
        <a:p>
          <a:r>
            <a:rPr lang="pt-BR" sz="1100" b="0" i="0" u="none" strike="noStrike">
              <a:solidFill>
                <a:schemeClr val="dk1"/>
              </a:solidFill>
              <a:latin typeface="+mn-lt"/>
              <a:ea typeface="+mn-ea"/>
              <a:cs typeface="+mn-cs"/>
            </a:rPr>
            <a:t>Entre 25,0 e 29,9</a:t>
          </a:r>
          <a:r>
            <a:rPr lang="pt-BR"/>
            <a:t> 	</a:t>
          </a:r>
          <a:r>
            <a:rPr lang="pt-BR" sz="1100" b="0" i="0" u="none" strike="noStrike">
              <a:solidFill>
                <a:schemeClr val="dk1"/>
              </a:solidFill>
              <a:latin typeface="+mn-lt"/>
              <a:ea typeface="+mn-ea"/>
              <a:cs typeface="+mn-cs"/>
            </a:rPr>
            <a:t>Você está acima de seu peso (sobrepeso)</a:t>
          </a:r>
          <a:r>
            <a:rPr lang="pt-BR"/>
            <a:t> </a:t>
          </a:r>
        </a:p>
        <a:p>
          <a:r>
            <a:rPr lang="pt-BR" sz="1100" b="0" i="0" u="none" strike="noStrike">
              <a:solidFill>
                <a:schemeClr val="dk1"/>
              </a:solidFill>
              <a:latin typeface="+mn-lt"/>
              <a:ea typeface="+mn-ea"/>
              <a:cs typeface="+mn-cs"/>
            </a:rPr>
            <a:t>Entre 30,0 e 34,9</a:t>
          </a:r>
          <a:r>
            <a:rPr lang="pt-BR"/>
            <a:t> 	</a:t>
          </a:r>
          <a:r>
            <a:rPr lang="pt-BR" sz="1100" b="0" i="0" u="none" strike="noStrike">
              <a:solidFill>
                <a:schemeClr val="dk1"/>
              </a:solidFill>
              <a:latin typeface="+mn-lt"/>
              <a:ea typeface="+mn-ea"/>
              <a:cs typeface="+mn-cs"/>
            </a:rPr>
            <a:t>Obesidade grau I</a:t>
          </a:r>
          <a:r>
            <a:rPr lang="pt-BR"/>
            <a:t> </a:t>
          </a:r>
        </a:p>
        <a:p>
          <a:r>
            <a:rPr lang="pt-BR" sz="1100" b="0" i="0" u="none" strike="noStrike">
              <a:solidFill>
                <a:schemeClr val="dk1"/>
              </a:solidFill>
              <a:latin typeface="+mn-lt"/>
              <a:ea typeface="+mn-ea"/>
              <a:cs typeface="+mn-cs"/>
            </a:rPr>
            <a:t>Entre 35,0 e 39,9</a:t>
          </a:r>
          <a:r>
            <a:rPr lang="pt-BR"/>
            <a:t> 	</a:t>
          </a:r>
          <a:r>
            <a:rPr lang="pt-BR" sz="1100" b="0" i="0" u="none" strike="noStrike">
              <a:solidFill>
                <a:schemeClr val="dk1"/>
              </a:solidFill>
              <a:latin typeface="+mn-lt"/>
              <a:ea typeface="+mn-ea"/>
              <a:cs typeface="+mn-cs"/>
            </a:rPr>
            <a:t>Obesidade grau II</a:t>
          </a:r>
          <a:r>
            <a:rPr lang="pt-BR"/>
            <a:t> </a:t>
          </a:r>
        </a:p>
        <a:p>
          <a:r>
            <a:rPr lang="pt-BR" sz="1100" b="0" i="0" u="none" strike="noStrike">
              <a:solidFill>
                <a:schemeClr val="dk1"/>
              </a:solidFill>
              <a:latin typeface="+mn-lt"/>
              <a:ea typeface="+mn-ea"/>
              <a:cs typeface="+mn-cs"/>
            </a:rPr>
            <a:t>40,0 e acima</a:t>
          </a:r>
          <a:r>
            <a:rPr lang="pt-BR"/>
            <a:t> 		</a:t>
          </a:r>
          <a:r>
            <a:rPr lang="pt-BR" sz="1100" b="0" i="0" u="none" strike="noStrike">
              <a:solidFill>
                <a:schemeClr val="dk1"/>
              </a:solidFill>
              <a:latin typeface="+mn-lt"/>
              <a:ea typeface="+mn-ea"/>
              <a:cs typeface="+mn-cs"/>
            </a:rPr>
            <a:t>Obesidade grau III</a:t>
          </a:r>
          <a:r>
            <a:rPr lang="pt-BR"/>
            <a:t> </a:t>
          </a:r>
        </a:p>
        <a:p>
          <a:endParaRPr lang="pt-BR" sz="1100" b="0" i="0" u="none">
            <a:solidFill>
              <a:schemeClr val="dk1"/>
            </a:solidFill>
            <a:latin typeface="+mn-lt"/>
            <a:ea typeface="+mn-ea"/>
            <a:cs typeface="+mn-cs"/>
          </a:endParaRPr>
        </a:p>
      </xdr:txBody>
    </xdr:sp>
    <xdr:clientData/>
  </xdr:twoCellAnchor>
  <xdr:twoCellAnchor>
    <xdr:from>
      <xdr:col>1</xdr:col>
      <xdr:colOff>809625</xdr:colOff>
      <xdr:row>27</xdr:row>
      <xdr:rowOff>133350</xdr:rowOff>
    </xdr:from>
    <xdr:to>
      <xdr:col>2</xdr:col>
      <xdr:colOff>1657350</xdr:colOff>
      <xdr:row>30</xdr:row>
      <xdr:rowOff>47625</xdr:rowOff>
    </xdr:to>
    <xdr:sp macro="" textlink="">
      <xdr:nvSpPr>
        <xdr:cNvPr id="3" name="Seta para a direita 2"/>
        <xdr:cNvSpPr/>
      </xdr:nvSpPr>
      <xdr:spPr>
        <a:xfrm>
          <a:off x="1219200" y="6038850"/>
          <a:ext cx="609600" cy="485775"/>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pt-BR" sz="1100"/>
            <a:t>Respostas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609599</xdr:colOff>
      <xdr:row>2</xdr:row>
      <xdr:rowOff>38099</xdr:rowOff>
    </xdr:from>
    <xdr:to>
      <xdr:col>8</xdr:col>
      <xdr:colOff>257174</xdr:colOff>
      <xdr:row>19</xdr:row>
      <xdr:rowOff>28575</xdr:rowOff>
    </xdr:to>
    <xdr:sp macro="" textlink="">
      <xdr:nvSpPr>
        <xdr:cNvPr id="2" name="CaixaDeTexto 1"/>
        <xdr:cNvSpPr txBox="1"/>
      </xdr:nvSpPr>
      <xdr:spPr>
        <a:xfrm>
          <a:off x="609599" y="428624"/>
          <a:ext cx="8334375" cy="32289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pt-BR" sz="1100" b="0" i="0" u="none">
              <a:solidFill>
                <a:schemeClr val="dk1"/>
              </a:solidFill>
              <a:latin typeface="+mn-lt"/>
              <a:ea typeface="+mn-ea"/>
              <a:cs typeface="+mn-cs"/>
            </a:rPr>
            <a:t>O Índice de Massa Corpórea</a:t>
          </a:r>
          <a:r>
            <a:rPr lang="pt-BR" sz="1100" b="0" i="0" u="none" baseline="0">
              <a:solidFill>
                <a:schemeClr val="dk1"/>
              </a:solidFill>
              <a:latin typeface="+mn-lt"/>
              <a:ea typeface="+mn-ea"/>
              <a:cs typeface="+mn-cs"/>
            </a:rPr>
            <a:t>, IMC, corresponde a</a:t>
          </a:r>
          <a:r>
            <a:rPr lang="pt-BR" sz="1100" b="0" i="0" u="none">
              <a:solidFill>
                <a:schemeClr val="dk1"/>
              </a:solidFill>
              <a:latin typeface="+mn-lt"/>
              <a:ea typeface="+mn-ea"/>
              <a:cs typeface="+mn-cs"/>
            </a:rPr>
            <a:t> medida para se determinar se uma pessoa está abaixo, em seu peso ideal, ou acima do peso. Para fazer o cálculo do IMC basta dividir seu peso em quilogramas pela altura ao quadrado (em metros). O número que será gerado deve ser comparado aos valores de</a:t>
          </a:r>
          <a:r>
            <a:rPr lang="pt-BR" sz="1100" b="0" i="0" u="none" baseline="0">
              <a:solidFill>
                <a:schemeClr val="dk1"/>
              </a:solidFill>
              <a:latin typeface="+mn-lt"/>
              <a:ea typeface="+mn-ea"/>
              <a:cs typeface="+mn-cs"/>
            </a:rPr>
            <a:t> uma tabela específica (apresentada a seguir)</a:t>
          </a:r>
          <a:r>
            <a:rPr lang="pt-BR" sz="1100" b="0" i="0" u="none">
              <a:solidFill>
                <a:schemeClr val="dk1"/>
              </a:solidFill>
              <a:latin typeface="+mn-lt"/>
              <a:ea typeface="+mn-ea"/>
              <a:cs typeface="+mn-cs"/>
            </a:rPr>
            <a:t> para se saber se você está abaixo, em seu peso ideal ou acima do peso. Por exemplo, se você pesa 60Kg e mede 1,67m, você deve utilizar a seguinte fórmula para calcular o IMC:</a:t>
          </a:r>
        </a:p>
        <a:p>
          <a:endParaRPr lang="pt-BR" sz="1100" b="0" i="0" u="none">
            <a:solidFill>
              <a:schemeClr val="dk1"/>
            </a:solidFill>
            <a:latin typeface="+mn-lt"/>
            <a:ea typeface="+mn-ea"/>
            <a:cs typeface="+mn-cs"/>
          </a:endParaRPr>
        </a:p>
        <a:p>
          <a:r>
            <a:rPr lang="pt-BR" sz="1100" b="0" i="0" u="none">
              <a:solidFill>
                <a:schemeClr val="dk1"/>
              </a:solidFill>
              <a:latin typeface="+mn-lt"/>
              <a:ea typeface="+mn-ea"/>
              <a:cs typeface="+mn-cs"/>
            </a:rPr>
            <a:t>IMC = 60 ÷ 1,67²</a:t>
          </a:r>
          <a:br>
            <a:rPr lang="pt-BR" sz="1100" b="0" i="0" u="none">
              <a:solidFill>
                <a:schemeClr val="dk1"/>
              </a:solidFill>
              <a:latin typeface="+mn-lt"/>
              <a:ea typeface="+mn-ea"/>
              <a:cs typeface="+mn-cs"/>
            </a:rPr>
          </a:br>
          <a:r>
            <a:rPr lang="pt-BR" sz="1100" b="0" i="0" u="none">
              <a:solidFill>
                <a:schemeClr val="dk1"/>
              </a:solidFill>
              <a:latin typeface="+mn-lt"/>
              <a:ea typeface="+mn-ea"/>
              <a:cs typeface="+mn-cs"/>
            </a:rPr>
            <a:t>IMC = 60 ÷ 2,78</a:t>
          </a:r>
          <a:br>
            <a:rPr lang="pt-BR" sz="1100" b="0" i="0" u="none">
              <a:solidFill>
                <a:schemeClr val="dk1"/>
              </a:solidFill>
              <a:latin typeface="+mn-lt"/>
              <a:ea typeface="+mn-ea"/>
              <a:cs typeface="+mn-cs"/>
            </a:rPr>
          </a:br>
          <a:r>
            <a:rPr lang="pt-BR" sz="1100" b="0" i="0" u="none">
              <a:solidFill>
                <a:schemeClr val="dk1"/>
              </a:solidFill>
              <a:latin typeface="+mn-lt"/>
              <a:ea typeface="+mn-ea"/>
              <a:cs typeface="+mn-cs"/>
            </a:rPr>
            <a:t>IMC = 21,5</a:t>
          </a:r>
        </a:p>
        <a:p>
          <a:endParaRPr lang="pt-BR" sz="1100" b="0" i="0" u="none">
            <a:solidFill>
              <a:schemeClr val="dk1"/>
            </a:solidFill>
            <a:latin typeface="+mn-lt"/>
            <a:ea typeface="+mn-ea"/>
            <a:cs typeface="+mn-cs"/>
          </a:endParaRPr>
        </a:p>
        <a:p>
          <a:r>
            <a:rPr lang="pt-BR" sz="1100" b="0" i="0" u="none">
              <a:solidFill>
                <a:schemeClr val="dk1"/>
              </a:solidFill>
              <a:latin typeface="+mn-lt"/>
              <a:ea typeface="+mn-ea"/>
              <a:cs typeface="+mn-cs"/>
            </a:rPr>
            <a:t>Para saber o que o valor representa, consulte a tabela</a:t>
          </a:r>
          <a:r>
            <a:rPr lang="pt-BR" sz="1100" b="0" i="0" u="none" baseline="0">
              <a:solidFill>
                <a:schemeClr val="dk1"/>
              </a:solidFill>
              <a:latin typeface="+mn-lt"/>
              <a:ea typeface="+mn-ea"/>
              <a:cs typeface="+mn-cs"/>
            </a:rPr>
            <a:t> seguinte.</a:t>
          </a:r>
        </a:p>
        <a:p>
          <a:endParaRPr lang="pt-BR" sz="1100" b="0" i="0" u="none" baseline="0">
            <a:solidFill>
              <a:schemeClr val="dk1"/>
            </a:solidFill>
            <a:latin typeface="+mn-lt"/>
            <a:ea typeface="+mn-ea"/>
            <a:cs typeface="+mn-cs"/>
          </a:endParaRPr>
        </a:p>
        <a:p>
          <a:r>
            <a:rPr lang="pt-BR" sz="1100" b="0" i="0" u="none" strike="noStrike">
              <a:solidFill>
                <a:schemeClr val="dk1"/>
              </a:solidFill>
              <a:latin typeface="+mn-lt"/>
              <a:ea typeface="+mn-ea"/>
              <a:cs typeface="+mn-cs"/>
            </a:rPr>
            <a:t>Cálculo IMC</a:t>
          </a:r>
          <a:r>
            <a:rPr lang="pt-BR"/>
            <a:t> 		</a:t>
          </a:r>
          <a:r>
            <a:rPr lang="pt-BR" sz="1100" b="0" i="0" u="none" strike="noStrike">
              <a:solidFill>
                <a:schemeClr val="dk1"/>
              </a:solidFill>
              <a:latin typeface="+mn-lt"/>
              <a:ea typeface="+mn-ea"/>
              <a:cs typeface="+mn-cs"/>
            </a:rPr>
            <a:t>Situação</a:t>
          </a:r>
          <a:r>
            <a:rPr lang="pt-BR"/>
            <a:t> </a:t>
          </a:r>
        </a:p>
        <a:p>
          <a:r>
            <a:rPr lang="pt-BR" sz="1100" b="0" i="0" u="none" strike="noStrike">
              <a:solidFill>
                <a:schemeClr val="dk1"/>
              </a:solidFill>
              <a:latin typeface="+mn-lt"/>
              <a:ea typeface="+mn-ea"/>
              <a:cs typeface="+mn-cs"/>
            </a:rPr>
            <a:t>Abaixo de 18,5</a:t>
          </a:r>
          <a:r>
            <a:rPr lang="pt-BR"/>
            <a:t> 		</a:t>
          </a:r>
          <a:r>
            <a:rPr lang="pt-BR" sz="1100" b="0" i="0" u="none" strike="noStrike">
              <a:solidFill>
                <a:schemeClr val="dk1"/>
              </a:solidFill>
              <a:latin typeface="+mn-lt"/>
              <a:ea typeface="+mn-ea"/>
              <a:cs typeface="+mn-cs"/>
            </a:rPr>
            <a:t>Você está abaixo do peso ideal</a:t>
          </a:r>
          <a:r>
            <a:rPr lang="pt-BR"/>
            <a:t> </a:t>
          </a:r>
        </a:p>
        <a:p>
          <a:r>
            <a:rPr lang="pt-BR" sz="1100" b="0" i="0" u="none" strike="noStrike">
              <a:solidFill>
                <a:schemeClr val="dk1"/>
              </a:solidFill>
              <a:latin typeface="+mn-lt"/>
              <a:ea typeface="+mn-ea"/>
              <a:cs typeface="+mn-cs"/>
            </a:rPr>
            <a:t>Entre 18,5 e 24,9</a:t>
          </a:r>
          <a:r>
            <a:rPr lang="pt-BR"/>
            <a:t> 	</a:t>
          </a:r>
          <a:r>
            <a:rPr lang="pt-BR" sz="1100" b="0" i="0" u="none" strike="noStrike">
              <a:solidFill>
                <a:schemeClr val="dk1"/>
              </a:solidFill>
              <a:latin typeface="+mn-lt"/>
              <a:ea typeface="+mn-ea"/>
              <a:cs typeface="+mn-cs"/>
            </a:rPr>
            <a:t>Parabéns — você está em seu peso normal!</a:t>
          </a:r>
          <a:r>
            <a:rPr lang="pt-BR"/>
            <a:t> </a:t>
          </a:r>
        </a:p>
        <a:p>
          <a:r>
            <a:rPr lang="pt-BR" sz="1100" b="0" i="0" u="none" strike="noStrike">
              <a:solidFill>
                <a:schemeClr val="dk1"/>
              </a:solidFill>
              <a:latin typeface="+mn-lt"/>
              <a:ea typeface="+mn-ea"/>
              <a:cs typeface="+mn-cs"/>
            </a:rPr>
            <a:t>Entre 25,0 e 29,9</a:t>
          </a:r>
          <a:r>
            <a:rPr lang="pt-BR"/>
            <a:t> 	</a:t>
          </a:r>
          <a:r>
            <a:rPr lang="pt-BR" sz="1100" b="0" i="0" u="none" strike="noStrike">
              <a:solidFill>
                <a:schemeClr val="dk1"/>
              </a:solidFill>
              <a:latin typeface="+mn-lt"/>
              <a:ea typeface="+mn-ea"/>
              <a:cs typeface="+mn-cs"/>
            </a:rPr>
            <a:t>Você está acima de seu peso (sobrepeso)</a:t>
          </a:r>
          <a:r>
            <a:rPr lang="pt-BR"/>
            <a:t> </a:t>
          </a:r>
        </a:p>
        <a:p>
          <a:r>
            <a:rPr lang="pt-BR" sz="1100" b="0" i="0" u="none" strike="noStrike">
              <a:solidFill>
                <a:schemeClr val="dk1"/>
              </a:solidFill>
              <a:latin typeface="+mn-lt"/>
              <a:ea typeface="+mn-ea"/>
              <a:cs typeface="+mn-cs"/>
            </a:rPr>
            <a:t>Entre 30,0 e 34,9</a:t>
          </a:r>
          <a:r>
            <a:rPr lang="pt-BR"/>
            <a:t> 	</a:t>
          </a:r>
          <a:r>
            <a:rPr lang="pt-BR" sz="1100" b="0" i="0" u="none" strike="noStrike">
              <a:solidFill>
                <a:schemeClr val="dk1"/>
              </a:solidFill>
              <a:latin typeface="+mn-lt"/>
              <a:ea typeface="+mn-ea"/>
              <a:cs typeface="+mn-cs"/>
            </a:rPr>
            <a:t>Obesidade grau I</a:t>
          </a:r>
          <a:r>
            <a:rPr lang="pt-BR"/>
            <a:t> </a:t>
          </a:r>
        </a:p>
        <a:p>
          <a:r>
            <a:rPr lang="pt-BR" sz="1100" b="0" i="0" u="none" strike="noStrike">
              <a:solidFill>
                <a:schemeClr val="dk1"/>
              </a:solidFill>
              <a:latin typeface="+mn-lt"/>
              <a:ea typeface="+mn-ea"/>
              <a:cs typeface="+mn-cs"/>
            </a:rPr>
            <a:t>Entre 35,0 e 39,9</a:t>
          </a:r>
          <a:r>
            <a:rPr lang="pt-BR"/>
            <a:t> 	</a:t>
          </a:r>
          <a:r>
            <a:rPr lang="pt-BR" sz="1100" b="0" i="0" u="none" strike="noStrike">
              <a:solidFill>
                <a:schemeClr val="dk1"/>
              </a:solidFill>
              <a:latin typeface="+mn-lt"/>
              <a:ea typeface="+mn-ea"/>
              <a:cs typeface="+mn-cs"/>
            </a:rPr>
            <a:t>Obesidade grau II</a:t>
          </a:r>
          <a:r>
            <a:rPr lang="pt-BR"/>
            <a:t> </a:t>
          </a:r>
        </a:p>
        <a:p>
          <a:r>
            <a:rPr lang="pt-BR" sz="1100" b="0" i="0" u="none" strike="noStrike">
              <a:solidFill>
                <a:schemeClr val="dk1"/>
              </a:solidFill>
              <a:latin typeface="+mn-lt"/>
              <a:ea typeface="+mn-ea"/>
              <a:cs typeface="+mn-cs"/>
            </a:rPr>
            <a:t>40,0 e acima</a:t>
          </a:r>
          <a:r>
            <a:rPr lang="pt-BR"/>
            <a:t> 		</a:t>
          </a:r>
          <a:r>
            <a:rPr lang="pt-BR" sz="1100" b="0" i="0" u="none" strike="noStrike">
              <a:solidFill>
                <a:schemeClr val="dk1"/>
              </a:solidFill>
              <a:latin typeface="+mn-lt"/>
              <a:ea typeface="+mn-ea"/>
              <a:cs typeface="+mn-cs"/>
            </a:rPr>
            <a:t>Obesidade grau III</a:t>
          </a:r>
          <a:r>
            <a:rPr lang="pt-BR"/>
            <a:t> </a:t>
          </a:r>
        </a:p>
        <a:p>
          <a:endParaRPr lang="pt-BR" sz="1100" b="0" i="0" u="none">
            <a:solidFill>
              <a:schemeClr val="dk1"/>
            </a:solidFill>
            <a:latin typeface="+mn-lt"/>
            <a:ea typeface="+mn-ea"/>
            <a:cs typeface="+mn-cs"/>
          </a:endParaRPr>
        </a:p>
      </xdr:txBody>
    </xdr:sp>
    <xdr:clientData/>
  </xdr:twoCellAnchor>
  <xdr:twoCellAnchor>
    <xdr:from>
      <xdr:col>1</xdr:col>
      <xdr:colOff>809625</xdr:colOff>
      <xdr:row>27</xdr:row>
      <xdr:rowOff>133350</xdr:rowOff>
    </xdr:from>
    <xdr:to>
      <xdr:col>2</xdr:col>
      <xdr:colOff>1657350</xdr:colOff>
      <xdr:row>30</xdr:row>
      <xdr:rowOff>47625</xdr:rowOff>
    </xdr:to>
    <xdr:sp macro="" textlink="">
      <xdr:nvSpPr>
        <xdr:cNvPr id="3" name="Seta para a direita 2"/>
        <xdr:cNvSpPr/>
      </xdr:nvSpPr>
      <xdr:spPr>
        <a:xfrm>
          <a:off x="1419225" y="5286375"/>
          <a:ext cx="1914525" cy="485775"/>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pt-BR" sz="1100"/>
            <a:t>Respostas</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1">
    <pageSetUpPr autoPageBreaks="0"/>
  </sheetPr>
  <dimension ref="B2:L28"/>
  <sheetViews>
    <sheetView showGridLines="0" showRowColHeaders="0" tabSelected="1" workbookViewId="0"/>
  </sheetViews>
  <sheetFormatPr defaultRowHeight="12.75" x14ac:dyDescent="0.2"/>
  <cols>
    <col min="1" max="1" width="2.28515625" customWidth="1"/>
    <col min="2" max="2" width="2.7109375" customWidth="1"/>
    <col min="3" max="3" width="9" customWidth="1"/>
    <col min="4" max="4" width="3.7109375" customWidth="1"/>
    <col min="5" max="5" width="9" customWidth="1"/>
    <col min="7" max="7" width="11.140625" customWidth="1"/>
    <col min="12" max="12" width="2.7109375" customWidth="1"/>
  </cols>
  <sheetData>
    <row r="2" spans="2:12" ht="4.5" customHeight="1" thickBot="1" x14ac:dyDescent="0.25"/>
    <row r="3" spans="2:12" ht="6.75" customHeight="1" thickTop="1" thickBot="1" x14ac:dyDescent="0.25">
      <c r="B3" s="9"/>
      <c r="C3" s="10"/>
      <c r="D3" s="10"/>
      <c r="E3" s="10"/>
      <c r="F3" s="10"/>
      <c r="G3" s="10"/>
      <c r="H3" s="10"/>
      <c r="I3" s="10"/>
      <c r="J3" s="10"/>
      <c r="K3" s="11"/>
      <c r="L3" s="12"/>
    </row>
    <row r="4" spans="2:12" ht="27" thickBot="1" x14ac:dyDescent="0.45">
      <c r="B4" s="13"/>
      <c r="C4" s="100" t="s">
        <v>112</v>
      </c>
      <c r="D4" s="101"/>
      <c r="E4" s="101"/>
      <c r="F4" s="101"/>
      <c r="G4" s="101"/>
      <c r="H4" s="101"/>
      <c r="I4" s="101"/>
      <c r="J4" s="101"/>
      <c r="K4" s="102"/>
      <c r="L4" s="14"/>
    </row>
    <row r="5" spans="2:12" x14ac:dyDescent="0.2">
      <c r="B5" s="13"/>
      <c r="C5" s="4"/>
      <c r="D5" s="4"/>
      <c r="E5" s="4"/>
      <c r="F5" s="4"/>
      <c r="G5" s="4"/>
      <c r="H5" s="4"/>
      <c r="I5" s="4"/>
      <c r="J5" s="4"/>
      <c r="K5" s="2"/>
      <c r="L5" s="14"/>
    </row>
    <row r="6" spans="2:12" ht="23.25" x14ac:dyDescent="0.35">
      <c r="B6" s="13"/>
      <c r="C6" s="23" t="s">
        <v>57</v>
      </c>
      <c r="D6" s="4"/>
      <c r="E6" s="5"/>
      <c r="F6" s="4"/>
      <c r="G6" s="4"/>
      <c r="H6" s="4"/>
      <c r="I6" s="4"/>
      <c r="J6" s="4"/>
      <c r="K6" s="4"/>
      <c r="L6" s="14"/>
    </row>
    <row r="7" spans="2:12" ht="18.75" x14ac:dyDescent="0.3">
      <c r="B7" s="13"/>
      <c r="C7" s="25" t="s">
        <v>79</v>
      </c>
      <c r="D7" s="2"/>
      <c r="E7" s="6"/>
      <c r="F7" s="4"/>
      <c r="G7" s="4"/>
      <c r="H7" s="4"/>
      <c r="I7" s="4"/>
      <c r="J7" s="4"/>
      <c r="K7" s="4"/>
      <c r="L7" s="14"/>
    </row>
    <row r="8" spans="2:12" x14ac:dyDescent="0.2">
      <c r="B8" s="13"/>
      <c r="C8" s="25" t="s">
        <v>0</v>
      </c>
      <c r="D8" s="4"/>
      <c r="E8" s="4"/>
      <c r="F8" s="4"/>
      <c r="G8" s="4"/>
      <c r="H8" s="4"/>
      <c r="I8" s="4"/>
      <c r="J8" s="4"/>
      <c r="K8" s="2"/>
      <c r="L8" s="14"/>
    </row>
    <row r="9" spans="2:12" x14ac:dyDescent="0.2">
      <c r="B9" s="13"/>
      <c r="D9" s="4"/>
      <c r="E9" s="4"/>
      <c r="F9" s="4"/>
      <c r="G9" s="4"/>
      <c r="H9" s="4"/>
      <c r="I9" s="4"/>
      <c r="J9" s="4"/>
      <c r="K9" s="2"/>
      <c r="L9" s="14"/>
    </row>
    <row r="10" spans="2:12" x14ac:dyDescent="0.2">
      <c r="B10" s="13"/>
      <c r="D10" s="4"/>
      <c r="E10" s="4"/>
      <c r="F10" s="4"/>
      <c r="G10" s="4"/>
      <c r="H10" s="4"/>
      <c r="I10" s="4"/>
      <c r="J10" s="4"/>
      <c r="K10" s="2"/>
      <c r="L10" s="14"/>
    </row>
    <row r="11" spans="2:12" x14ac:dyDescent="0.2">
      <c r="B11" s="13"/>
      <c r="D11" s="4"/>
      <c r="E11" s="4"/>
      <c r="F11" s="4"/>
      <c r="G11" s="4"/>
      <c r="H11" s="4"/>
      <c r="I11" s="4"/>
      <c r="J11" s="4"/>
      <c r="K11" s="2"/>
      <c r="L11" s="14"/>
    </row>
    <row r="12" spans="2:12" x14ac:dyDescent="0.2">
      <c r="B12" s="13"/>
      <c r="D12" s="4"/>
      <c r="E12" s="4"/>
      <c r="F12" s="4"/>
      <c r="G12" s="4"/>
      <c r="H12" s="4"/>
      <c r="I12" s="4"/>
      <c r="J12" s="4"/>
      <c r="K12" s="2"/>
      <c r="L12" s="14"/>
    </row>
    <row r="13" spans="2:12" x14ac:dyDescent="0.2">
      <c r="B13" s="13"/>
      <c r="C13" s="20" t="s">
        <v>1</v>
      </c>
      <c r="D13" s="4"/>
      <c r="E13" s="4"/>
      <c r="F13" s="4"/>
      <c r="G13" s="4"/>
      <c r="H13" s="4"/>
      <c r="I13" s="4"/>
      <c r="J13" s="4"/>
      <c r="K13" s="2"/>
      <c r="L13" s="14"/>
    </row>
    <row r="14" spans="2:12" x14ac:dyDescent="0.2">
      <c r="B14" s="13"/>
      <c r="C14" s="20" t="s">
        <v>2</v>
      </c>
      <c r="D14" s="4"/>
      <c r="E14" s="4"/>
      <c r="F14" s="4"/>
      <c r="G14" s="4"/>
      <c r="H14" s="4"/>
      <c r="I14" s="4"/>
      <c r="J14" s="4"/>
      <c r="K14" s="2"/>
      <c r="L14" s="14"/>
    </row>
    <row r="15" spans="2:12" x14ac:dyDescent="0.2">
      <c r="B15" s="13"/>
      <c r="C15" s="20" t="s">
        <v>110</v>
      </c>
      <c r="D15" s="4"/>
      <c r="E15" s="4"/>
      <c r="F15" s="4"/>
      <c r="G15" s="4"/>
      <c r="H15" s="4"/>
      <c r="I15" s="4"/>
      <c r="J15" s="4"/>
      <c r="K15" s="2"/>
      <c r="L15" s="14"/>
    </row>
    <row r="16" spans="2:12" x14ac:dyDescent="0.2">
      <c r="B16" s="13"/>
      <c r="C16" t="s">
        <v>111</v>
      </c>
      <c r="D16" s="4"/>
      <c r="E16" s="4"/>
      <c r="F16" s="4"/>
      <c r="G16" s="4"/>
      <c r="H16" s="4"/>
      <c r="I16" s="4"/>
      <c r="J16" s="4"/>
      <c r="K16" s="2"/>
      <c r="L16" s="14"/>
    </row>
    <row r="17" spans="2:12" x14ac:dyDescent="0.2">
      <c r="B17" s="13"/>
      <c r="C17" s="24"/>
      <c r="D17" s="4"/>
      <c r="E17" s="4"/>
      <c r="F17" s="4"/>
      <c r="G17" s="4"/>
      <c r="H17" s="4"/>
      <c r="I17" s="4"/>
      <c r="J17" s="4"/>
      <c r="K17" s="2"/>
      <c r="L17" s="14"/>
    </row>
    <row r="18" spans="2:12" x14ac:dyDescent="0.2">
      <c r="B18" s="13"/>
      <c r="C18" s="7" t="s">
        <v>3</v>
      </c>
      <c r="D18" s="8"/>
      <c r="E18" s="4"/>
      <c r="F18" s="4"/>
      <c r="G18" s="4"/>
      <c r="H18" s="4"/>
      <c r="I18" s="4"/>
      <c r="J18" s="4"/>
      <c r="K18" s="2"/>
      <c r="L18" s="14"/>
    </row>
    <row r="19" spans="2:12" x14ac:dyDescent="0.2">
      <c r="B19" s="13"/>
      <c r="C19" s="7"/>
      <c r="D19" s="8"/>
      <c r="E19" s="4"/>
      <c r="F19" s="4"/>
      <c r="G19" s="4"/>
      <c r="H19" s="4"/>
      <c r="I19" s="4"/>
      <c r="J19" s="4"/>
      <c r="K19" s="2"/>
      <c r="L19" s="14"/>
    </row>
    <row r="20" spans="2:12" x14ac:dyDescent="0.2">
      <c r="B20" s="13"/>
      <c r="C20" s="7"/>
      <c r="D20" s="21"/>
      <c r="E20" s="4"/>
      <c r="F20" s="4"/>
      <c r="I20" s="4"/>
      <c r="J20" s="4"/>
      <c r="K20" s="2"/>
      <c r="L20" s="14"/>
    </row>
    <row r="21" spans="2:12" x14ac:dyDescent="0.2">
      <c r="B21" s="13"/>
      <c r="C21" s="7"/>
      <c r="D21" s="19"/>
      <c r="E21" s="4"/>
      <c r="F21" s="4"/>
      <c r="H21" s="19"/>
      <c r="I21" s="4"/>
      <c r="J21" s="4"/>
      <c r="K21" s="2"/>
      <c r="L21" s="14"/>
    </row>
    <row r="22" spans="2:12" ht="13.5" thickBot="1" x14ac:dyDescent="0.25">
      <c r="B22" s="15"/>
      <c r="C22" s="16"/>
      <c r="D22" s="16"/>
      <c r="E22" s="16"/>
      <c r="F22" s="16"/>
      <c r="G22" s="16"/>
      <c r="H22" s="16"/>
      <c r="I22" s="16"/>
      <c r="J22" s="16"/>
      <c r="K22" s="17"/>
      <c r="L22" s="18"/>
    </row>
    <row r="23" spans="2:12" ht="13.5" thickTop="1" x14ac:dyDescent="0.2">
      <c r="B23" s="3"/>
      <c r="C23" s="3"/>
      <c r="D23" s="3"/>
      <c r="E23" s="3"/>
      <c r="F23" s="3"/>
      <c r="G23" s="3"/>
      <c r="H23" s="3"/>
      <c r="I23" s="3"/>
      <c r="J23" s="3"/>
    </row>
    <row r="24" spans="2:12" x14ac:dyDescent="0.2">
      <c r="B24" s="3"/>
      <c r="C24" s="3"/>
      <c r="D24" s="3"/>
      <c r="E24" s="3"/>
      <c r="F24" s="3"/>
      <c r="G24" s="3"/>
      <c r="H24" s="3"/>
      <c r="I24" s="3"/>
      <c r="J24" s="3"/>
    </row>
    <row r="25" spans="2:12" x14ac:dyDescent="0.2">
      <c r="B25" s="3"/>
      <c r="C25" s="3"/>
      <c r="D25" s="3"/>
      <c r="E25" s="3"/>
      <c r="F25" s="3"/>
      <c r="G25" s="3"/>
      <c r="H25" s="3"/>
      <c r="I25" s="3"/>
      <c r="J25" s="3"/>
    </row>
    <row r="28" spans="2:12" x14ac:dyDescent="0.2">
      <c r="C28" s="3"/>
      <c r="D28" s="3"/>
      <c r="E28" s="3"/>
      <c r="F28" s="3"/>
      <c r="G28" s="3"/>
      <c r="H28" s="3"/>
      <c r="I28" s="3"/>
      <c r="J28" s="3"/>
      <c r="K28" s="3"/>
    </row>
  </sheetData>
  <mergeCells count="1">
    <mergeCell ref="C4:K4"/>
  </mergeCells>
  <phoneticPr fontId="7" type="noConversion"/>
  <pageMargins left="0.78740157499999996" right="0.78740157499999996" top="0.984251969" bottom="0.984251969" header="0.49212598499999999" footer="0.49212598499999999"/>
  <pageSetup paperSize="9" orientation="portrait" horizont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B3:K13"/>
  <sheetViews>
    <sheetView showGridLines="0" workbookViewId="0">
      <selection activeCell="B4" sqref="B4"/>
    </sheetView>
  </sheetViews>
  <sheetFormatPr defaultRowHeight="12.75" x14ac:dyDescent="0.2"/>
  <cols>
    <col min="1" max="1" width="2.7109375" customWidth="1"/>
    <col min="2" max="2" width="16.7109375" customWidth="1"/>
    <col min="4" max="4" width="9.5703125" bestFit="1" customWidth="1"/>
    <col min="5" max="5" width="8" customWidth="1"/>
    <col min="6" max="6" width="12.42578125" customWidth="1"/>
    <col min="7" max="7" width="4.85546875" customWidth="1"/>
    <col min="8" max="8" width="6.5703125" bestFit="1" customWidth="1"/>
    <col min="9" max="9" width="3.140625" customWidth="1"/>
    <col min="10" max="10" width="3.28515625" customWidth="1"/>
  </cols>
  <sheetData>
    <row r="3" spans="2:11" x14ac:dyDescent="0.2">
      <c r="B3" s="7"/>
    </row>
    <row r="4" spans="2:11" ht="15" x14ac:dyDescent="0.2">
      <c r="B4" s="22"/>
    </row>
    <row r="6" spans="2:11" ht="66" customHeight="1" x14ac:dyDescent="0.2">
      <c r="B6" s="106" t="s">
        <v>8</v>
      </c>
      <c r="C6" s="107"/>
      <c r="D6" s="107"/>
      <c r="E6" s="107"/>
      <c r="F6" s="107"/>
      <c r="G6" s="107"/>
      <c r="H6" s="107"/>
      <c r="I6" s="107"/>
      <c r="J6" s="107"/>
      <c r="K6" s="107"/>
    </row>
    <row r="8" spans="2:11" x14ac:dyDescent="0.2">
      <c r="B8" s="41" t="s">
        <v>9</v>
      </c>
      <c r="C8" s="41" t="s">
        <v>10</v>
      </c>
      <c r="D8" s="41" t="s">
        <v>11</v>
      </c>
      <c r="E8" s="1" t="s">
        <v>6</v>
      </c>
      <c r="F8" s="1" t="s">
        <v>12</v>
      </c>
    </row>
    <row r="9" spans="2:11" x14ac:dyDescent="0.2">
      <c r="B9" s="41">
        <v>3345</v>
      </c>
      <c r="C9" s="42">
        <v>5</v>
      </c>
      <c r="D9" s="42">
        <v>6</v>
      </c>
      <c r="E9" s="39">
        <f>AVERAGE(C9:D9)</f>
        <v>5.5</v>
      </c>
      <c r="F9" s="43" t="str">
        <f>IF(E9&gt;=7,"Aprovado","Reprovado")</f>
        <v>Reprovado</v>
      </c>
    </row>
    <row r="10" spans="2:11" x14ac:dyDescent="0.2">
      <c r="B10" s="41">
        <v>3890</v>
      </c>
      <c r="C10" s="42">
        <v>8</v>
      </c>
      <c r="D10" s="42">
        <v>10</v>
      </c>
      <c r="E10" s="39">
        <f>AVERAGE(C10:D10)</f>
        <v>9</v>
      </c>
      <c r="F10" s="43" t="str">
        <f>IF(E10&gt;=7,"Aprovado","Reprovado")</f>
        <v>Aprovado</v>
      </c>
    </row>
    <row r="11" spans="2:11" x14ac:dyDescent="0.2">
      <c r="B11" s="41">
        <v>4111</v>
      </c>
      <c r="C11" s="42">
        <v>9</v>
      </c>
      <c r="D11" s="42">
        <v>8</v>
      </c>
      <c r="E11" s="39">
        <f>AVERAGE(C11:D11)</f>
        <v>8.5</v>
      </c>
      <c r="F11" s="43" t="str">
        <f>IF(E11&gt;=7,"Aprovado","Reprovado")</f>
        <v>Aprovado</v>
      </c>
    </row>
    <row r="12" spans="2:11" x14ac:dyDescent="0.2">
      <c r="B12" s="41">
        <v>5678</v>
      </c>
      <c r="C12" s="42">
        <v>4</v>
      </c>
      <c r="D12" s="42">
        <v>2</v>
      </c>
      <c r="E12" s="39">
        <f>AVERAGE(C12:D12)</f>
        <v>3</v>
      </c>
      <c r="F12" s="43" t="str">
        <f>IF(E12&gt;=7,"Aprovado","Reprovado")</f>
        <v>Reprovado</v>
      </c>
    </row>
    <row r="13" spans="2:11" x14ac:dyDescent="0.2">
      <c r="B13" s="41">
        <v>5701</v>
      </c>
      <c r="C13" s="42">
        <v>9</v>
      </c>
      <c r="D13" s="42">
        <v>10</v>
      </c>
      <c r="E13" s="39">
        <f>AVERAGE(C13:D13)</f>
        <v>9.5</v>
      </c>
      <c r="F13" s="43" t="str">
        <f>IF(E13&gt;=7,"Aprovado","Reprovado")</f>
        <v>Aprovado</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ignoredErrors>
    <ignoredError sqref="E9:E13"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5"/>
  <sheetViews>
    <sheetView showGridLines="0" workbookViewId="0">
      <selection activeCell="F5" sqref="F5"/>
    </sheetView>
  </sheetViews>
  <sheetFormatPr defaultRowHeight="12.75" x14ac:dyDescent="0.2"/>
  <cols>
    <col min="1" max="1" width="2.7109375" style="27" customWidth="1"/>
    <col min="2" max="2" width="16.7109375" style="27" customWidth="1"/>
    <col min="3" max="4" width="10" style="27" customWidth="1"/>
    <col min="5" max="5" width="11.85546875" style="27" bestFit="1" customWidth="1"/>
    <col min="6" max="6" width="18.140625" style="27" customWidth="1"/>
    <col min="7" max="7" width="4.140625" style="27" customWidth="1"/>
    <col min="8" max="8" width="4.7109375" style="27" customWidth="1"/>
    <col min="9" max="9" width="3.140625" style="27" customWidth="1"/>
    <col min="10" max="10" width="3.28515625" style="27" customWidth="1"/>
    <col min="11" max="16384" width="9.140625" style="27"/>
  </cols>
  <sheetData>
    <row r="3" spans="2:11" x14ac:dyDescent="0.2">
      <c r="B3" s="26"/>
    </row>
    <row r="4" spans="2:11" ht="15" x14ac:dyDescent="0.2">
      <c r="B4" s="28"/>
    </row>
    <row r="6" spans="2:11" customFormat="1" ht="79.5" customHeight="1" x14ac:dyDescent="0.2">
      <c r="B6" s="105" t="s">
        <v>13</v>
      </c>
      <c r="C6" s="105"/>
      <c r="D6" s="105"/>
      <c r="E6" s="105"/>
      <c r="F6" s="105"/>
      <c r="G6" s="105"/>
      <c r="H6" s="105"/>
      <c r="I6" s="105"/>
      <c r="J6" s="29"/>
      <c r="K6" s="29"/>
    </row>
    <row r="7" spans="2:11" customFormat="1" x14ac:dyDescent="0.2"/>
    <row r="8" spans="2:11" customFormat="1" x14ac:dyDescent="0.2">
      <c r="B8" s="41" t="s">
        <v>9</v>
      </c>
      <c r="C8" s="41" t="s">
        <v>10</v>
      </c>
      <c r="D8" s="41" t="s">
        <v>11</v>
      </c>
      <c r="E8" s="1" t="s">
        <v>6</v>
      </c>
      <c r="F8" s="1" t="s">
        <v>12</v>
      </c>
    </row>
    <row r="9" spans="2:11" customFormat="1" x14ac:dyDescent="0.2">
      <c r="B9" s="41">
        <v>3345</v>
      </c>
      <c r="C9" s="42">
        <v>5</v>
      </c>
      <c r="D9" s="42">
        <v>6</v>
      </c>
      <c r="E9" s="58"/>
      <c r="F9" s="41"/>
    </row>
    <row r="10" spans="2:11" customFormat="1" x14ac:dyDescent="0.2">
      <c r="B10" s="41">
        <v>3890</v>
      </c>
      <c r="C10" s="42">
        <v>8</v>
      </c>
      <c r="D10" s="42">
        <v>10</v>
      </c>
      <c r="E10" s="58"/>
      <c r="F10" s="41"/>
    </row>
    <row r="11" spans="2:11" customFormat="1" x14ac:dyDescent="0.2">
      <c r="B11" s="41">
        <v>4111</v>
      </c>
      <c r="C11" s="42">
        <v>9</v>
      </c>
      <c r="D11" s="42">
        <v>8</v>
      </c>
      <c r="E11" s="58"/>
      <c r="F11" s="41"/>
    </row>
    <row r="12" spans="2:11" customFormat="1" x14ac:dyDescent="0.2">
      <c r="B12" s="41">
        <v>5678</v>
      </c>
      <c r="C12" s="42">
        <v>4</v>
      </c>
      <c r="D12" s="42">
        <v>2</v>
      </c>
      <c r="E12" s="58"/>
      <c r="F12" s="41"/>
    </row>
    <row r="13" spans="2:11" customFormat="1" x14ac:dyDescent="0.2">
      <c r="B13" s="41">
        <v>5701</v>
      </c>
      <c r="C13" s="42">
        <v>9</v>
      </c>
      <c r="D13" s="42">
        <v>10</v>
      </c>
      <c r="E13" s="58"/>
      <c r="F13" s="41"/>
    </row>
    <row r="14" spans="2:11" customFormat="1" x14ac:dyDescent="0.2"/>
    <row r="15" spans="2:11" customFormat="1" x14ac:dyDescent="0.2"/>
    <row r="16" spans="2:11"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sheetData>
  <mergeCells count="1">
    <mergeCell ref="B6:I6"/>
  </mergeCells>
  <pageMargins left="0.78740157499999996" right="0.78740157499999996" top="0.984251969" bottom="0.984251969" header="0.49212598499999999" footer="0.49212598499999999"/>
  <pageSetup paperSize="9" orientation="portrait" horizontalDpi="4294967295"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3"/>
  <sheetViews>
    <sheetView showGridLines="0" workbookViewId="0">
      <selection activeCell="D4" sqref="D4"/>
    </sheetView>
  </sheetViews>
  <sheetFormatPr defaultRowHeight="12.75" x14ac:dyDescent="0.2"/>
  <cols>
    <col min="1" max="1" width="2.7109375" customWidth="1"/>
    <col min="2" max="2" width="16.7109375" customWidth="1"/>
    <col min="3" max="3" width="10.28515625" customWidth="1"/>
    <col min="4" max="4" width="8" customWidth="1"/>
    <col min="5" max="5" width="7" customWidth="1"/>
    <col min="6" max="6" width="17.7109375" customWidth="1"/>
    <col min="7" max="7" width="4" customWidth="1"/>
    <col min="8" max="8" width="6.5703125" bestFit="1" customWidth="1"/>
    <col min="9" max="9" width="3.140625" customWidth="1"/>
    <col min="10" max="10" width="3.28515625" customWidth="1"/>
  </cols>
  <sheetData>
    <row r="3" spans="2:11" x14ac:dyDescent="0.2">
      <c r="B3" s="7"/>
    </row>
    <row r="4" spans="2:11" ht="15" x14ac:dyDescent="0.2">
      <c r="B4" s="22"/>
    </row>
    <row r="6" spans="2:11" ht="91.5" customHeight="1" x14ac:dyDescent="0.2">
      <c r="B6" s="105" t="s">
        <v>13</v>
      </c>
      <c r="C6" s="105"/>
      <c r="D6" s="105"/>
      <c r="E6" s="105"/>
      <c r="F6" s="105"/>
      <c r="G6" s="105"/>
      <c r="H6" s="105"/>
      <c r="I6" s="105"/>
      <c r="J6" s="105"/>
      <c r="K6" s="29"/>
    </row>
    <row r="8" spans="2:11" x14ac:dyDescent="0.2">
      <c r="B8" s="41" t="s">
        <v>9</v>
      </c>
      <c r="C8" s="41" t="s">
        <v>10</v>
      </c>
      <c r="D8" s="41" t="s">
        <v>11</v>
      </c>
      <c r="E8" s="1" t="s">
        <v>6</v>
      </c>
      <c r="F8" s="1" t="s">
        <v>12</v>
      </c>
    </row>
    <row r="9" spans="2:11" x14ac:dyDescent="0.2">
      <c r="B9" s="41">
        <v>3345</v>
      </c>
      <c r="C9" s="42">
        <v>5</v>
      </c>
      <c r="D9" s="42">
        <v>6</v>
      </c>
      <c r="E9" s="39">
        <f>AVERAGE(C9:D9)</f>
        <v>5.5</v>
      </c>
      <c r="F9" s="43" t="str">
        <f>IF(E9&gt;=7,"Aprovado",IF(E9&gt;=5,"Reprocessamento","Reprovado"))</f>
        <v>Reprocessamento</v>
      </c>
    </row>
    <row r="10" spans="2:11" x14ac:dyDescent="0.2">
      <c r="B10" s="41">
        <v>3890</v>
      </c>
      <c r="C10" s="42">
        <v>8</v>
      </c>
      <c r="D10" s="42">
        <v>10</v>
      </c>
      <c r="E10" s="39">
        <f>AVERAGE(C10:D10)</f>
        <v>9</v>
      </c>
      <c r="F10" s="43" t="str">
        <f>IF(E10&gt;=7,"Aprovado",IF(E10&gt;=5,"Reprocessamento","Reprovado"))</f>
        <v>Aprovado</v>
      </c>
    </row>
    <row r="11" spans="2:11" x14ac:dyDescent="0.2">
      <c r="B11" s="41">
        <v>4111</v>
      </c>
      <c r="C11" s="42">
        <v>9</v>
      </c>
      <c r="D11" s="42">
        <v>8</v>
      </c>
      <c r="E11" s="39">
        <f>AVERAGE(C11:D11)</f>
        <v>8.5</v>
      </c>
      <c r="F11" s="43" t="str">
        <f>IF(E11&gt;=7,"Aprovado",IF(E11&gt;=5,"Reprocessamento","Reprovado"))</f>
        <v>Aprovado</v>
      </c>
    </row>
    <row r="12" spans="2:11" x14ac:dyDescent="0.2">
      <c r="B12" s="41">
        <v>5678</v>
      </c>
      <c r="C12" s="42">
        <v>4</v>
      </c>
      <c r="D12" s="42">
        <v>2</v>
      </c>
      <c r="E12" s="39">
        <f>AVERAGE(C12:D12)</f>
        <v>3</v>
      </c>
      <c r="F12" s="43" t="str">
        <f>IF(E12&gt;=7,"Aprovado",IF(E12&gt;=5,"Reprocessamento","Reprovado"))</f>
        <v>Reprovado</v>
      </c>
    </row>
    <row r="13" spans="2:11" x14ac:dyDescent="0.2">
      <c r="B13" s="41">
        <v>5701</v>
      </c>
      <c r="C13" s="42">
        <v>9</v>
      </c>
      <c r="D13" s="42">
        <v>10</v>
      </c>
      <c r="E13" s="39">
        <f>AVERAGE(C13:D13)</f>
        <v>9.5</v>
      </c>
      <c r="F13" s="43" t="str">
        <f>IF(E13&gt;=7,"Aprovado",IF(E13&gt;=5,"Reprocessamento","Reprovado"))</f>
        <v>Aprovado</v>
      </c>
    </row>
  </sheetData>
  <mergeCells count="1">
    <mergeCell ref="B6:J6"/>
  </mergeCells>
  <pageMargins left="0.78740157499999996" right="0.78740157499999996" top="0.984251969" bottom="0.984251969" header="0.49212598499999999" footer="0.49212598499999999"/>
  <pageSetup paperSize="9" orientation="portrait" horizontalDpi="4294967295" r:id="rId1"/>
  <headerFooter alignWithMargins="0"/>
  <ignoredErrors>
    <ignoredError sqref="E9:E13"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6"/>
  <sheetViews>
    <sheetView showGridLines="0" workbookViewId="0"/>
  </sheetViews>
  <sheetFormatPr defaultRowHeight="12.75" x14ac:dyDescent="0.2"/>
  <cols>
    <col min="1" max="1" width="2.7109375" style="27" customWidth="1"/>
    <col min="2" max="2" width="16.7109375" style="27" customWidth="1"/>
    <col min="3" max="3" width="11.28515625" style="27" customWidth="1"/>
    <col min="4" max="4" width="10.28515625" style="27" customWidth="1"/>
    <col min="5" max="5" width="12.5703125" style="27" customWidth="1"/>
    <col min="6" max="6" width="10.42578125" style="27" customWidth="1"/>
    <col min="7" max="7" width="11.7109375" style="27" customWidth="1"/>
    <col min="8" max="8" width="6.5703125" style="27" bestFit="1" customWidth="1"/>
    <col min="9" max="9" width="3.140625" style="27" customWidth="1"/>
    <col min="10" max="10" width="3.28515625" style="27" customWidth="1"/>
    <col min="11" max="16384" width="9.140625" style="27"/>
  </cols>
  <sheetData>
    <row r="3" spans="2:11" x14ac:dyDescent="0.2">
      <c r="B3" s="26"/>
    </row>
    <row r="4" spans="2:11" ht="15" x14ac:dyDescent="0.2">
      <c r="B4" s="28"/>
    </row>
    <row r="6" spans="2:11" customFormat="1" ht="54" customHeight="1" x14ac:dyDescent="0.2">
      <c r="B6" s="108" t="s">
        <v>23</v>
      </c>
      <c r="C6" s="108"/>
      <c r="D6" s="108"/>
      <c r="E6" s="108"/>
      <c r="F6" s="108"/>
      <c r="G6" s="108"/>
      <c r="H6" s="108"/>
      <c r="I6" s="37"/>
      <c r="J6" s="37"/>
      <c r="K6" s="37"/>
    </row>
    <row r="7" spans="2:11" customFormat="1" x14ac:dyDescent="0.2"/>
    <row r="8" spans="2:11" customFormat="1" x14ac:dyDescent="0.2">
      <c r="B8" s="44" t="s">
        <v>14</v>
      </c>
      <c r="C8" s="44" t="s">
        <v>19</v>
      </c>
      <c r="D8" s="44" t="s">
        <v>15</v>
      </c>
      <c r="E8" s="44" t="s">
        <v>16</v>
      </c>
      <c r="F8" s="30"/>
    </row>
    <row r="9" spans="2:11" customFormat="1" x14ac:dyDescent="0.2">
      <c r="B9" s="1" t="s">
        <v>20</v>
      </c>
      <c r="C9" s="41" t="s">
        <v>17</v>
      </c>
      <c r="D9" s="56"/>
      <c r="E9" s="57"/>
      <c r="F9" s="32"/>
    </row>
    <row r="10" spans="2:11" x14ac:dyDescent="0.2">
      <c r="B10" s="1" t="s">
        <v>4</v>
      </c>
      <c r="C10" s="41" t="s">
        <v>18</v>
      </c>
      <c r="D10" s="56"/>
      <c r="E10" s="57"/>
      <c r="F10" s="32"/>
    </row>
    <row r="11" spans="2:11" x14ac:dyDescent="0.2">
      <c r="B11" s="1" t="s">
        <v>5</v>
      </c>
      <c r="C11" s="41" t="s">
        <v>18</v>
      </c>
      <c r="D11" s="56"/>
      <c r="E11" s="57"/>
      <c r="F11" s="32"/>
    </row>
    <row r="12" spans="2:11" x14ac:dyDescent="0.2">
      <c r="B12" s="1" t="s">
        <v>11</v>
      </c>
      <c r="C12" s="41" t="s">
        <v>17</v>
      </c>
      <c r="D12" s="56"/>
      <c r="E12" s="57"/>
    </row>
    <row r="13" spans="2:11" x14ac:dyDescent="0.2">
      <c r="B13" s="1" t="s">
        <v>21</v>
      </c>
      <c r="C13" s="41" t="s">
        <v>18</v>
      </c>
      <c r="D13" s="56"/>
      <c r="E13" s="57"/>
    </row>
    <row r="14" spans="2:11" x14ac:dyDescent="0.2">
      <c r="B14" s="1" t="s">
        <v>7</v>
      </c>
      <c r="C14" s="41" t="s">
        <v>17</v>
      </c>
      <c r="D14" s="56"/>
      <c r="E14" s="57"/>
    </row>
    <row r="15" spans="2:11" x14ac:dyDescent="0.2">
      <c r="B15" s="2"/>
      <c r="C15" s="2"/>
      <c r="D15" s="31"/>
    </row>
    <row r="16" spans="2:11" x14ac:dyDescent="0.2">
      <c r="B16" s="1" t="s">
        <v>22</v>
      </c>
      <c r="C16" s="36">
        <v>79</v>
      </c>
      <c r="D16" s="31"/>
    </row>
  </sheetData>
  <mergeCells count="1">
    <mergeCell ref="B6:H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5"/>
  <sheetViews>
    <sheetView showGridLines="0" workbookViewId="0">
      <selection activeCell="B5" sqref="B5"/>
    </sheetView>
  </sheetViews>
  <sheetFormatPr defaultRowHeight="12.75" x14ac:dyDescent="0.2"/>
  <cols>
    <col min="1" max="1" width="2.7109375" customWidth="1"/>
    <col min="2" max="2" width="16.7109375" customWidth="1"/>
    <col min="3" max="3" width="11.28515625" bestFit="1" customWidth="1"/>
    <col min="4" max="4" width="9.5703125" bestFit="1" customWidth="1"/>
    <col min="5" max="5" width="10.7109375" customWidth="1"/>
    <col min="6" max="6" width="11.28515625" bestFit="1" customWidth="1"/>
    <col min="7" max="7" width="11.85546875" bestFit="1" customWidth="1"/>
    <col min="8" max="8" width="6.5703125" bestFit="1" customWidth="1"/>
    <col min="9" max="9" width="3.140625" customWidth="1"/>
    <col min="10" max="10" width="3.28515625" customWidth="1"/>
  </cols>
  <sheetData>
    <row r="3" spans="2:11" x14ac:dyDescent="0.2">
      <c r="B3" s="7"/>
    </row>
    <row r="4" spans="2:11" ht="15" x14ac:dyDescent="0.2">
      <c r="B4" s="22"/>
    </row>
    <row r="6" spans="2:11" ht="54" customHeight="1" x14ac:dyDescent="0.2">
      <c r="B6" s="108" t="s">
        <v>23</v>
      </c>
      <c r="C6" s="108"/>
      <c r="D6" s="108"/>
      <c r="E6" s="108"/>
      <c r="F6" s="108"/>
      <c r="G6" s="108"/>
      <c r="H6" s="108"/>
      <c r="I6" s="108"/>
      <c r="J6" s="37"/>
      <c r="K6" s="37"/>
    </row>
    <row r="8" spans="2:11" ht="25.5" x14ac:dyDescent="0.2">
      <c r="B8" s="44" t="s">
        <v>14</v>
      </c>
      <c r="C8" s="44" t="s">
        <v>19</v>
      </c>
      <c r="D8" s="44" t="s">
        <v>15</v>
      </c>
      <c r="E8" s="44" t="s">
        <v>16</v>
      </c>
      <c r="F8" s="30"/>
    </row>
    <row r="9" spans="2:11" x14ac:dyDescent="0.2">
      <c r="B9" s="1" t="s">
        <v>20</v>
      </c>
      <c r="C9" s="41" t="s">
        <v>17</v>
      </c>
      <c r="D9" s="45">
        <f t="shared" ref="D9:D14" si="0">IF(C9="Trimestral",15%*$C$16,10%*$C$16)</f>
        <v>11.85</v>
      </c>
      <c r="E9" s="38">
        <f t="shared" ref="E9:E14" si="1">$C$16-D9</f>
        <v>67.150000000000006</v>
      </c>
      <c r="F9" s="32"/>
    </row>
    <row r="10" spans="2:11" s="27" customFormat="1" x14ac:dyDescent="0.2">
      <c r="B10" s="1" t="s">
        <v>4</v>
      </c>
      <c r="C10" s="41" t="s">
        <v>18</v>
      </c>
      <c r="D10" s="45">
        <f t="shared" si="0"/>
        <v>7.9</v>
      </c>
      <c r="E10" s="38">
        <f t="shared" si="1"/>
        <v>71.099999999999994</v>
      </c>
      <c r="F10" s="32"/>
    </row>
    <row r="11" spans="2:11" s="27" customFormat="1" x14ac:dyDescent="0.2">
      <c r="B11" s="1" t="s">
        <v>5</v>
      </c>
      <c r="C11" s="41" t="s">
        <v>18</v>
      </c>
      <c r="D11" s="45">
        <f t="shared" si="0"/>
        <v>7.9</v>
      </c>
      <c r="E11" s="38">
        <f t="shared" si="1"/>
        <v>71.099999999999994</v>
      </c>
      <c r="F11" s="32"/>
    </row>
    <row r="12" spans="2:11" s="27" customFormat="1" x14ac:dyDescent="0.2">
      <c r="B12" s="1" t="s">
        <v>11</v>
      </c>
      <c r="C12" s="41" t="s">
        <v>17</v>
      </c>
      <c r="D12" s="45">
        <f t="shared" si="0"/>
        <v>11.85</v>
      </c>
      <c r="E12" s="38">
        <f t="shared" si="1"/>
        <v>67.150000000000006</v>
      </c>
    </row>
    <row r="13" spans="2:11" s="27" customFormat="1" x14ac:dyDescent="0.2">
      <c r="B13" s="1" t="s">
        <v>21</v>
      </c>
      <c r="C13" s="41" t="s">
        <v>18</v>
      </c>
      <c r="D13" s="45">
        <f t="shared" si="0"/>
        <v>7.9</v>
      </c>
      <c r="E13" s="38">
        <f t="shared" si="1"/>
        <v>71.099999999999994</v>
      </c>
    </row>
    <row r="14" spans="2:11" s="27" customFormat="1" x14ac:dyDescent="0.2">
      <c r="B14" s="1" t="s">
        <v>7</v>
      </c>
      <c r="C14" s="41" t="s">
        <v>17</v>
      </c>
      <c r="D14" s="45">
        <f t="shared" si="0"/>
        <v>11.85</v>
      </c>
      <c r="E14" s="38">
        <f t="shared" si="1"/>
        <v>67.150000000000006</v>
      </c>
    </row>
    <row r="15" spans="2:11" s="27" customFormat="1" x14ac:dyDescent="0.2">
      <c r="B15" s="2"/>
      <c r="C15" s="2"/>
      <c r="D15" s="31"/>
    </row>
    <row r="16" spans="2:11" s="27" customFormat="1" x14ac:dyDescent="0.2">
      <c r="B16" s="1" t="s">
        <v>22</v>
      </c>
      <c r="C16" s="36">
        <v>79</v>
      </c>
      <c r="D16" s="31"/>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sheetData>
  <mergeCells count="1">
    <mergeCell ref="B6:I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5"/>
  <sheetViews>
    <sheetView showGridLines="0" workbookViewId="0">
      <selection activeCell="B4" sqref="B4"/>
    </sheetView>
  </sheetViews>
  <sheetFormatPr defaultRowHeight="12.75" x14ac:dyDescent="0.2"/>
  <cols>
    <col min="1" max="1" width="2.7109375" style="27" customWidth="1"/>
    <col min="2" max="2" width="16.7109375" style="27" customWidth="1"/>
    <col min="3" max="3" width="11.28515625" style="27" customWidth="1"/>
    <col min="4" max="4" width="12.5703125" style="27" customWidth="1"/>
    <col min="5" max="5" width="17.28515625" style="27" customWidth="1"/>
    <col min="6" max="6" width="10.42578125" style="27" customWidth="1"/>
    <col min="7" max="7" width="9.5703125" style="27" customWidth="1"/>
    <col min="8" max="8" width="6.5703125" style="27" bestFit="1" customWidth="1"/>
    <col min="9" max="9" width="3.140625" style="27" customWidth="1"/>
    <col min="10" max="10" width="3.28515625" style="27" customWidth="1"/>
    <col min="11" max="16384" width="9.140625" style="27"/>
  </cols>
  <sheetData>
    <row r="3" spans="2:11" x14ac:dyDescent="0.2">
      <c r="B3" s="26"/>
    </row>
    <row r="4" spans="2:11" ht="15" x14ac:dyDescent="0.2">
      <c r="B4" s="28"/>
    </row>
    <row r="6" spans="2:11" customFormat="1" ht="69" customHeight="1" x14ac:dyDescent="0.2">
      <c r="B6" s="105" t="s">
        <v>58</v>
      </c>
      <c r="C6" s="105"/>
      <c r="D6" s="105"/>
      <c r="E6" s="105"/>
      <c r="F6" s="105"/>
      <c r="G6" s="105"/>
      <c r="H6" s="40"/>
      <c r="I6" s="40"/>
      <c r="J6" s="40"/>
      <c r="K6" s="29"/>
    </row>
    <row r="7" spans="2:11" customFormat="1" x14ac:dyDescent="0.2"/>
    <row r="8" spans="2:11" ht="25.5" x14ac:dyDescent="0.2">
      <c r="B8" s="44" t="s">
        <v>24</v>
      </c>
      <c r="C8" s="44" t="s">
        <v>32</v>
      </c>
      <c r="D8" s="44" t="s">
        <v>33</v>
      </c>
      <c r="E8" s="44" t="s">
        <v>25</v>
      </c>
      <c r="G8" s="30"/>
    </row>
    <row r="9" spans="2:11" x14ac:dyDescent="0.2">
      <c r="B9" s="1" t="s">
        <v>26</v>
      </c>
      <c r="C9" s="36">
        <v>7</v>
      </c>
      <c r="D9" s="1" t="s">
        <v>34</v>
      </c>
      <c r="E9" s="41"/>
      <c r="G9" s="30"/>
    </row>
    <row r="10" spans="2:11" x14ac:dyDescent="0.2">
      <c r="B10" s="1" t="s">
        <v>27</v>
      </c>
      <c r="C10" s="36">
        <v>6.5</v>
      </c>
      <c r="D10" s="1" t="s">
        <v>35</v>
      </c>
      <c r="E10" s="41"/>
      <c r="G10" s="30"/>
    </row>
    <row r="11" spans="2:11" x14ac:dyDescent="0.2">
      <c r="B11" s="1" t="s">
        <v>28</v>
      </c>
      <c r="C11" s="36">
        <v>5</v>
      </c>
      <c r="D11" s="1" t="s">
        <v>34</v>
      </c>
      <c r="E11" s="41"/>
      <c r="G11" s="30"/>
    </row>
    <row r="12" spans="2:11" x14ac:dyDescent="0.2">
      <c r="B12" s="1" t="s">
        <v>29</v>
      </c>
      <c r="C12" s="36">
        <v>9</v>
      </c>
      <c r="D12" s="1" t="s">
        <v>35</v>
      </c>
      <c r="E12" s="41"/>
      <c r="G12" s="30"/>
    </row>
    <row r="13" spans="2:11" x14ac:dyDescent="0.2">
      <c r="B13" s="1" t="s">
        <v>30</v>
      </c>
      <c r="C13" s="36">
        <v>3</v>
      </c>
      <c r="D13" s="1" t="s">
        <v>35</v>
      </c>
      <c r="E13" s="41"/>
      <c r="G13" s="30"/>
    </row>
    <row r="14" spans="2:11" x14ac:dyDescent="0.2">
      <c r="B14" s="33"/>
      <c r="C14" s="34"/>
      <c r="D14" s="35"/>
    </row>
    <row r="15" spans="2:11" x14ac:dyDescent="0.2">
      <c r="B15" s="46" t="s">
        <v>31</v>
      </c>
    </row>
  </sheetData>
  <mergeCells count="1">
    <mergeCell ref="B6:G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6"/>
  <sheetViews>
    <sheetView showGridLines="0" workbookViewId="0">
      <selection activeCell="B4" sqref="B4"/>
    </sheetView>
  </sheetViews>
  <sheetFormatPr defaultRowHeight="12.75" x14ac:dyDescent="0.2"/>
  <cols>
    <col min="1" max="1" width="2.7109375" customWidth="1"/>
    <col min="2" max="2" width="18" customWidth="1"/>
    <col min="3" max="3" width="10.28515625" customWidth="1"/>
    <col min="4" max="4" width="12.140625" bestFit="1" customWidth="1"/>
    <col min="5" max="5" width="17.28515625" customWidth="1"/>
    <col min="6" max="6" width="10.85546875" customWidth="1"/>
    <col min="7" max="7" width="10.28515625" customWidth="1"/>
    <col min="8" max="8" width="10.5703125" customWidth="1"/>
    <col min="9" max="9" width="3.140625" customWidth="1"/>
    <col min="10" max="10" width="3.28515625" customWidth="1"/>
  </cols>
  <sheetData>
    <row r="3" spans="2:11" x14ac:dyDescent="0.2">
      <c r="B3" s="7"/>
    </row>
    <row r="4" spans="2:11" ht="15" x14ac:dyDescent="0.2">
      <c r="B4" s="22"/>
    </row>
    <row r="6" spans="2:11" ht="69" customHeight="1" x14ac:dyDescent="0.2">
      <c r="B6" s="105" t="s">
        <v>58</v>
      </c>
      <c r="C6" s="105"/>
      <c r="D6" s="105"/>
      <c r="E6" s="105"/>
      <c r="F6" s="105"/>
      <c r="G6" s="105"/>
      <c r="H6" s="40"/>
      <c r="I6" s="40"/>
      <c r="J6" s="40"/>
      <c r="K6" s="29"/>
    </row>
    <row r="8" spans="2:11" s="27" customFormat="1" ht="38.25" x14ac:dyDescent="0.2">
      <c r="B8" s="44" t="s">
        <v>24</v>
      </c>
      <c r="C8" s="44" t="s">
        <v>32</v>
      </c>
      <c r="D8" s="44" t="s">
        <v>33</v>
      </c>
      <c r="E8" s="44" t="s">
        <v>25</v>
      </c>
      <c r="G8" s="30"/>
    </row>
    <row r="9" spans="2:11" s="27" customFormat="1" x14ac:dyDescent="0.2">
      <c r="B9" s="1" t="s">
        <v>26</v>
      </c>
      <c r="C9" s="36">
        <v>7</v>
      </c>
      <c r="D9" s="1" t="s">
        <v>34</v>
      </c>
      <c r="E9" s="43" t="str">
        <f>IF(AND(C9&gt;=7,D9="Aprovado"),"Selecionado","Não selecionado")</f>
        <v>Selecionado</v>
      </c>
      <c r="G9" s="30"/>
    </row>
    <row r="10" spans="2:11" s="27" customFormat="1" x14ac:dyDescent="0.2">
      <c r="B10" s="1" t="s">
        <v>27</v>
      </c>
      <c r="C10" s="36">
        <v>6.5</v>
      </c>
      <c r="D10" s="1" t="s">
        <v>35</v>
      </c>
      <c r="E10" s="43" t="str">
        <f>IF(AND(C10&gt;=7,D10="Aprovado"),"Selecionado","Não selecionado")</f>
        <v>Não selecionado</v>
      </c>
      <c r="G10" s="30"/>
    </row>
    <row r="11" spans="2:11" s="27" customFormat="1" x14ac:dyDescent="0.2">
      <c r="B11" s="1" t="s">
        <v>28</v>
      </c>
      <c r="C11" s="36">
        <v>5</v>
      </c>
      <c r="D11" s="1" t="s">
        <v>34</v>
      </c>
      <c r="E11" s="43" t="str">
        <f>IF(AND(C11&gt;=7,D11="Aprovado"),"Selecionado","Não selecionado")</f>
        <v>Não selecionado</v>
      </c>
      <c r="G11" s="30"/>
    </row>
    <row r="12" spans="2:11" s="27" customFormat="1" x14ac:dyDescent="0.2">
      <c r="B12" s="1" t="s">
        <v>29</v>
      </c>
      <c r="C12" s="36">
        <v>9</v>
      </c>
      <c r="D12" s="1" t="s">
        <v>35</v>
      </c>
      <c r="E12" s="43" t="str">
        <f>IF(AND(C12&gt;=7,D12="Aprovado"),"Selecionado","Não selecionado")</f>
        <v>Não selecionado</v>
      </c>
      <c r="G12" s="30"/>
    </row>
    <row r="13" spans="2:11" s="27" customFormat="1" x14ac:dyDescent="0.2">
      <c r="B13" s="1" t="s">
        <v>30</v>
      </c>
      <c r="C13" s="36">
        <v>3</v>
      </c>
      <c r="D13" s="1" t="s">
        <v>35</v>
      </c>
      <c r="E13" s="43" t="str">
        <f>IF(AND(C13&gt;=7,D13="Aprovado"),"Selecionado","Não selecionado")</f>
        <v>Não selecionado</v>
      </c>
      <c r="G13" s="30"/>
    </row>
    <row r="14" spans="2:11" s="27" customFormat="1" x14ac:dyDescent="0.2">
      <c r="B14" s="33"/>
      <c r="C14" s="34"/>
      <c r="D14" s="35"/>
    </row>
    <row r="15" spans="2:11" s="27" customFormat="1" x14ac:dyDescent="0.2">
      <c r="B15" s="46" t="s">
        <v>31</v>
      </c>
    </row>
    <row r="16" spans="2:11" s="27" customFormat="1" x14ac:dyDescent="0.2">
      <c r="B16" s="33"/>
      <c r="C16" s="34"/>
      <c r="D16" s="35"/>
    </row>
    <row r="17" spans="2:4" s="27" customFormat="1" x14ac:dyDescent="0.2">
      <c r="B17" s="33"/>
      <c r="C17" s="34"/>
      <c r="D17" s="35"/>
    </row>
    <row r="18" spans="2:4" s="27" customFormat="1" x14ac:dyDescent="0.2">
      <c r="B18" s="33"/>
      <c r="C18" s="34"/>
      <c r="D18" s="35"/>
    </row>
    <row r="19" spans="2:4" s="27" customFormat="1" x14ac:dyDescent="0.2">
      <c r="B19" s="33"/>
      <c r="C19" s="34"/>
      <c r="D19" s="35"/>
    </row>
    <row r="20" spans="2:4" s="27" customFormat="1" x14ac:dyDescent="0.2">
      <c r="B20" s="33"/>
      <c r="C20" s="34"/>
      <c r="D20" s="35"/>
    </row>
    <row r="21" spans="2:4" s="27" customFormat="1" x14ac:dyDescent="0.2">
      <c r="B21" s="33"/>
      <c r="C21" s="34"/>
      <c r="D21" s="35"/>
    </row>
    <row r="22" spans="2:4" s="27" customFormat="1" x14ac:dyDescent="0.2">
      <c r="B22" s="33"/>
      <c r="C22" s="34"/>
      <c r="D22" s="35"/>
    </row>
    <row r="23" spans="2:4" s="27" customFormat="1" x14ac:dyDescent="0.2">
      <c r="B23" s="33"/>
      <c r="C23" s="34"/>
      <c r="D23" s="35"/>
    </row>
    <row r="24" spans="2:4" s="27" customFormat="1" x14ac:dyDescent="0.2">
      <c r="B24" s="33"/>
      <c r="C24" s="34"/>
      <c r="D24" s="35"/>
    </row>
    <row r="25" spans="2:4" s="27" customFormat="1" x14ac:dyDescent="0.2">
      <c r="B25" s="33"/>
      <c r="C25" s="34"/>
      <c r="D25" s="35"/>
    </row>
    <row r="26" spans="2:4" s="27" customFormat="1" x14ac:dyDescent="0.2">
      <c r="B26" s="33"/>
      <c r="C26" s="34"/>
      <c r="D26" s="35"/>
    </row>
  </sheetData>
  <mergeCells count="1">
    <mergeCell ref="B6:G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2"/>
  <sheetViews>
    <sheetView showGridLines="0" workbookViewId="0">
      <selection activeCell="B4" sqref="B4"/>
    </sheetView>
  </sheetViews>
  <sheetFormatPr defaultRowHeight="12.75" x14ac:dyDescent="0.2"/>
  <cols>
    <col min="1" max="1" width="2.7109375" style="27" customWidth="1"/>
    <col min="2" max="2" width="15.7109375" style="27" bestFit="1" customWidth="1"/>
    <col min="3" max="3" width="9" style="27" customWidth="1"/>
    <col min="4" max="4" width="11.7109375" style="27" customWidth="1"/>
    <col min="5" max="5" width="12.140625" style="27" customWidth="1"/>
    <col min="6" max="6" width="10.85546875" style="27" customWidth="1"/>
    <col min="7" max="7" width="5.28515625" style="27" customWidth="1"/>
    <col min="8" max="8" width="7.140625" style="27" customWidth="1"/>
    <col min="9" max="9" width="4" style="27" customWidth="1"/>
    <col min="10" max="10" width="7.42578125" style="27" customWidth="1"/>
    <col min="11" max="11" width="10.140625" style="27" customWidth="1"/>
    <col min="12" max="16384" width="9.140625" style="27"/>
  </cols>
  <sheetData>
    <row r="3" spans="2:11" x14ac:dyDescent="0.2">
      <c r="B3" s="26"/>
    </row>
    <row r="4" spans="2:11" ht="15" x14ac:dyDescent="0.2">
      <c r="B4" s="28"/>
    </row>
    <row r="6" spans="2:11" customFormat="1" ht="94.5" customHeight="1" x14ac:dyDescent="0.2">
      <c r="B6" s="105" t="s">
        <v>54</v>
      </c>
      <c r="C6" s="105"/>
      <c r="D6" s="105"/>
      <c r="E6" s="105"/>
      <c r="F6" s="105"/>
      <c r="G6" s="105"/>
      <c r="H6" s="105"/>
      <c r="I6" s="105"/>
      <c r="J6" s="105"/>
      <c r="K6" s="29"/>
    </row>
    <row r="7" spans="2:11" customFormat="1" x14ac:dyDescent="0.2"/>
    <row r="8" spans="2:11" customFormat="1" x14ac:dyDescent="0.2">
      <c r="B8" s="109" t="s">
        <v>40</v>
      </c>
      <c r="C8" s="109"/>
    </row>
    <row r="9" spans="2:11" x14ac:dyDescent="0.2">
      <c r="B9" s="47" t="s">
        <v>36</v>
      </c>
      <c r="C9" s="47" t="s">
        <v>39</v>
      </c>
    </row>
    <row r="10" spans="2:11" x14ac:dyDescent="0.2">
      <c r="B10" s="48" t="s">
        <v>37</v>
      </c>
      <c r="C10" s="49">
        <v>250</v>
      </c>
    </row>
    <row r="11" spans="2:11" x14ac:dyDescent="0.2">
      <c r="B11" s="48" t="s">
        <v>38</v>
      </c>
      <c r="C11" s="49">
        <v>500</v>
      </c>
    </row>
    <row r="12" spans="2:11" x14ac:dyDescent="0.2">
      <c r="B12" s="48" t="s">
        <v>55</v>
      </c>
      <c r="C12" s="49">
        <v>750</v>
      </c>
    </row>
    <row r="13" spans="2:11" x14ac:dyDescent="0.2">
      <c r="B13" s="48" t="s">
        <v>56</v>
      </c>
      <c r="C13" s="49">
        <v>1000</v>
      </c>
    </row>
    <row r="15" spans="2:11" x14ac:dyDescent="0.2">
      <c r="B15" s="110" t="s">
        <v>41</v>
      </c>
      <c r="C15" s="110"/>
      <c r="D15" s="110"/>
      <c r="E15" s="110"/>
    </row>
    <row r="16" spans="2:11" s="50" customFormat="1" ht="38.25" x14ac:dyDescent="0.2">
      <c r="B16" s="52" t="s">
        <v>42</v>
      </c>
      <c r="C16" s="52" t="s">
        <v>45</v>
      </c>
      <c r="D16" s="52" t="s">
        <v>43</v>
      </c>
      <c r="E16" s="52" t="s">
        <v>44</v>
      </c>
    </row>
    <row r="17" spans="2:5" x14ac:dyDescent="0.2">
      <c r="B17" s="51" t="s">
        <v>46</v>
      </c>
      <c r="C17" s="54">
        <v>375</v>
      </c>
      <c r="D17" s="53" t="s">
        <v>53</v>
      </c>
      <c r="E17" s="54"/>
    </row>
    <row r="18" spans="2:5" x14ac:dyDescent="0.2">
      <c r="B18" s="51" t="s">
        <v>47</v>
      </c>
      <c r="C18" s="54">
        <v>1250</v>
      </c>
      <c r="D18" s="53" t="s">
        <v>52</v>
      </c>
      <c r="E18" s="54"/>
    </row>
    <row r="19" spans="2:5" x14ac:dyDescent="0.2">
      <c r="B19" s="51" t="s">
        <v>48</v>
      </c>
      <c r="C19" s="54">
        <v>890</v>
      </c>
      <c r="D19" s="53" t="s">
        <v>53</v>
      </c>
      <c r="E19" s="54"/>
    </row>
    <row r="20" spans="2:5" x14ac:dyDescent="0.2">
      <c r="B20" s="51" t="s">
        <v>49</v>
      </c>
      <c r="C20" s="54">
        <v>600</v>
      </c>
      <c r="D20" s="53" t="s">
        <v>52</v>
      </c>
      <c r="E20" s="54"/>
    </row>
    <row r="21" spans="2:5" x14ac:dyDescent="0.2">
      <c r="B21" s="51" t="s">
        <v>50</v>
      </c>
      <c r="C21" s="54">
        <v>120</v>
      </c>
      <c r="D21" s="53" t="s">
        <v>53</v>
      </c>
      <c r="E21" s="54"/>
    </row>
    <row r="22" spans="2:5" x14ac:dyDescent="0.2">
      <c r="B22" s="51" t="s">
        <v>51</v>
      </c>
      <c r="C22" s="54">
        <v>900</v>
      </c>
      <c r="D22" s="53" t="s">
        <v>52</v>
      </c>
      <c r="E22" s="54"/>
    </row>
  </sheetData>
  <mergeCells count="3">
    <mergeCell ref="B6:J6"/>
    <mergeCell ref="B8:C8"/>
    <mergeCell ref="B15:E15"/>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2"/>
  <sheetViews>
    <sheetView showGridLines="0" workbookViewId="0">
      <selection activeCell="B4" sqref="B4"/>
    </sheetView>
  </sheetViews>
  <sheetFormatPr defaultRowHeight="12.75" x14ac:dyDescent="0.2"/>
  <cols>
    <col min="1" max="1" width="2.7109375" customWidth="1"/>
    <col min="2" max="2" width="16.5703125" customWidth="1"/>
    <col min="3" max="3" width="10.7109375" customWidth="1"/>
    <col min="4" max="4" width="12" customWidth="1"/>
    <col min="5" max="5" width="10.7109375" customWidth="1"/>
    <col min="6" max="6" width="8.140625" customWidth="1"/>
    <col min="7" max="7" width="5" customWidth="1"/>
    <col min="8" max="8" width="6.28515625" customWidth="1"/>
    <col min="9" max="9" width="7.42578125" customWidth="1"/>
    <col min="10" max="10" width="5.7109375" customWidth="1"/>
    <col min="11" max="11" width="4.85546875" customWidth="1"/>
  </cols>
  <sheetData>
    <row r="3" spans="2:11" x14ac:dyDescent="0.2">
      <c r="B3" s="7"/>
    </row>
    <row r="4" spans="2:11" ht="15" x14ac:dyDescent="0.2">
      <c r="B4" s="22"/>
    </row>
    <row r="6" spans="2:11" ht="105" customHeight="1" x14ac:dyDescent="0.2">
      <c r="B6" s="105" t="s">
        <v>54</v>
      </c>
      <c r="C6" s="105"/>
      <c r="D6" s="105"/>
      <c r="E6" s="105"/>
      <c r="F6" s="105"/>
      <c r="G6" s="105"/>
      <c r="H6" s="105"/>
      <c r="I6" s="105"/>
      <c r="J6" s="105"/>
      <c r="K6" s="29"/>
    </row>
    <row r="8" spans="2:11" x14ac:dyDescent="0.2">
      <c r="B8" s="109" t="s">
        <v>40</v>
      </c>
      <c r="C8" s="109"/>
    </row>
    <row r="9" spans="2:11" s="27" customFormat="1" x14ac:dyDescent="0.2">
      <c r="B9" s="47" t="s">
        <v>36</v>
      </c>
      <c r="C9" s="47" t="s">
        <v>39</v>
      </c>
    </row>
    <row r="10" spans="2:11" s="27" customFormat="1" x14ac:dyDescent="0.2">
      <c r="B10" s="48" t="s">
        <v>37</v>
      </c>
      <c r="C10" s="49">
        <v>250</v>
      </c>
    </row>
    <row r="11" spans="2:11" s="27" customFormat="1" x14ac:dyDescent="0.2">
      <c r="B11" s="48" t="s">
        <v>38</v>
      </c>
      <c r="C11" s="49">
        <v>500</v>
      </c>
    </row>
    <row r="12" spans="2:11" s="27" customFormat="1" x14ac:dyDescent="0.2">
      <c r="B12" s="48" t="s">
        <v>55</v>
      </c>
      <c r="C12" s="49">
        <v>750</v>
      </c>
    </row>
    <row r="13" spans="2:11" s="27" customFormat="1" x14ac:dyDescent="0.2">
      <c r="B13" s="48" t="s">
        <v>56</v>
      </c>
      <c r="C13" s="49">
        <v>1000</v>
      </c>
    </row>
    <row r="14" spans="2:11" s="27" customFormat="1" x14ac:dyDescent="0.2"/>
    <row r="15" spans="2:11" s="27" customFormat="1" x14ac:dyDescent="0.2">
      <c r="B15" s="110" t="s">
        <v>41</v>
      </c>
      <c r="C15" s="110"/>
      <c r="D15" s="110"/>
      <c r="E15" s="110"/>
    </row>
    <row r="16" spans="2:11" s="50" customFormat="1" ht="25.5" x14ac:dyDescent="0.2">
      <c r="B16" s="52" t="s">
        <v>42</v>
      </c>
      <c r="C16" s="52" t="s">
        <v>45</v>
      </c>
      <c r="D16" s="52" t="s">
        <v>43</v>
      </c>
      <c r="E16" s="52" t="s">
        <v>44</v>
      </c>
    </row>
    <row r="17" spans="2:5" s="27" customFormat="1" x14ac:dyDescent="0.2">
      <c r="B17" s="51" t="s">
        <v>46</v>
      </c>
      <c r="C17" s="54">
        <v>375</v>
      </c>
      <c r="D17" s="53" t="s">
        <v>53</v>
      </c>
      <c r="E17" s="55">
        <f t="shared" ref="E17:E22" si="0">IF(C17&lt;=200,$C$10,IF(C17&lt;=400,$C$11,IF(C17&lt;=600,$C$12,$C$13)))+IF(D17="Débito",50,0)</f>
        <v>550</v>
      </c>
    </row>
    <row r="18" spans="2:5" s="27" customFormat="1" x14ac:dyDescent="0.2">
      <c r="B18" s="51" t="s">
        <v>47</v>
      </c>
      <c r="C18" s="54">
        <v>1250</v>
      </c>
      <c r="D18" s="53" t="s">
        <v>52</v>
      </c>
      <c r="E18" s="55">
        <f t="shared" si="0"/>
        <v>1000</v>
      </c>
    </row>
    <row r="19" spans="2:5" s="27" customFormat="1" x14ac:dyDescent="0.2">
      <c r="B19" s="51" t="s">
        <v>48</v>
      </c>
      <c r="C19" s="54">
        <v>890</v>
      </c>
      <c r="D19" s="53" t="s">
        <v>53</v>
      </c>
      <c r="E19" s="55">
        <f t="shared" si="0"/>
        <v>1050</v>
      </c>
    </row>
    <row r="20" spans="2:5" s="27" customFormat="1" x14ac:dyDescent="0.2">
      <c r="B20" s="51" t="s">
        <v>49</v>
      </c>
      <c r="C20" s="54">
        <v>600</v>
      </c>
      <c r="D20" s="53" t="s">
        <v>52</v>
      </c>
      <c r="E20" s="55">
        <f t="shared" si="0"/>
        <v>750</v>
      </c>
    </row>
    <row r="21" spans="2:5" s="27" customFormat="1" x14ac:dyDescent="0.2">
      <c r="B21" s="51" t="s">
        <v>50</v>
      </c>
      <c r="C21" s="54">
        <v>120</v>
      </c>
      <c r="D21" s="53" t="s">
        <v>53</v>
      </c>
      <c r="E21" s="55">
        <f t="shared" si="0"/>
        <v>300</v>
      </c>
    </row>
    <row r="22" spans="2:5" s="27" customFormat="1" x14ac:dyDescent="0.2">
      <c r="B22" s="51" t="s">
        <v>51</v>
      </c>
      <c r="C22" s="54">
        <v>900</v>
      </c>
      <c r="D22" s="53" t="s">
        <v>52</v>
      </c>
      <c r="E22" s="55">
        <f t="shared" si="0"/>
        <v>1000</v>
      </c>
    </row>
  </sheetData>
  <mergeCells count="3">
    <mergeCell ref="B6:J6"/>
    <mergeCell ref="B8:C8"/>
    <mergeCell ref="B15:E15"/>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9"/>
  <sheetViews>
    <sheetView workbookViewId="0">
      <selection activeCell="B2" sqref="B2"/>
    </sheetView>
  </sheetViews>
  <sheetFormatPr defaultRowHeight="15" x14ac:dyDescent="0.25"/>
  <cols>
    <col min="1" max="1" width="9.140625" style="59"/>
    <col min="2" max="2" width="16" style="59" customWidth="1"/>
    <col min="3" max="3" width="44" style="59" customWidth="1"/>
    <col min="4" max="4" width="24.5703125" style="59" customWidth="1"/>
    <col min="5" max="16384" width="9.140625" style="59"/>
  </cols>
  <sheetData>
    <row r="1" spans="2:2" s="63" customFormat="1" x14ac:dyDescent="0.25"/>
    <row r="2" spans="2:2" s="63" customFormat="1" ht="15.75" x14ac:dyDescent="0.25">
      <c r="B2" s="64"/>
    </row>
    <row r="3" spans="2:2" s="63" customFormat="1" x14ac:dyDescent="0.25"/>
    <row r="4" spans="2:2" s="63" customFormat="1" x14ac:dyDescent="0.25"/>
    <row r="5" spans="2:2" s="63" customFormat="1" x14ac:dyDescent="0.25"/>
    <row r="6" spans="2:2" s="63" customFormat="1" x14ac:dyDescent="0.25"/>
    <row r="7" spans="2:2" s="63" customFormat="1" x14ac:dyDescent="0.25"/>
    <row r="8" spans="2:2" s="63" customFormat="1" x14ac:dyDescent="0.25"/>
    <row r="9" spans="2:2" s="63" customFormat="1" x14ac:dyDescent="0.25"/>
    <row r="10" spans="2:2" s="63" customFormat="1" x14ac:dyDescent="0.25"/>
    <row r="11" spans="2:2" s="63" customFormat="1" x14ac:dyDescent="0.25"/>
    <row r="12" spans="2:2" s="63" customFormat="1" x14ac:dyDescent="0.25"/>
    <row r="13" spans="2:2" s="63" customFormat="1" x14ac:dyDescent="0.25"/>
    <row r="14" spans="2:2" s="63" customFormat="1" x14ac:dyDescent="0.25"/>
    <row r="15" spans="2:2" s="63" customFormat="1" x14ac:dyDescent="0.25"/>
    <row r="16" spans="2:2" s="63" customFormat="1" x14ac:dyDescent="0.25"/>
    <row r="17" spans="2:4" s="63" customFormat="1" x14ac:dyDescent="0.25"/>
    <row r="18" spans="2:4" s="63" customFormat="1" x14ac:dyDescent="0.25"/>
    <row r="19" spans="2:4" s="63" customFormat="1" x14ac:dyDescent="0.25"/>
    <row r="20" spans="2:4" s="63" customFormat="1" x14ac:dyDescent="0.25"/>
    <row r="21" spans="2:4" s="63" customFormat="1" x14ac:dyDescent="0.25">
      <c r="B21" s="63" t="s">
        <v>78</v>
      </c>
    </row>
    <row r="22" spans="2:4" s="63" customFormat="1" x14ac:dyDescent="0.25">
      <c r="B22" s="63" t="s">
        <v>77</v>
      </c>
    </row>
    <row r="23" spans="2:4" s="63" customFormat="1" x14ac:dyDescent="0.25"/>
    <row r="25" spans="2:4" x14ac:dyDescent="0.25">
      <c r="C25" s="61" t="s">
        <v>76</v>
      </c>
      <c r="D25" s="62"/>
    </row>
    <row r="27" spans="2:4" x14ac:dyDescent="0.25">
      <c r="C27" s="61" t="s">
        <v>75</v>
      </c>
      <c r="D27" s="62"/>
    </row>
    <row r="29" spans="2:4" x14ac:dyDescent="0.25">
      <c r="C29" s="61" t="s">
        <v>74</v>
      </c>
      <c r="D29" s="60"/>
    </row>
    <row r="30" spans="2:4" x14ac:dyDescent="0.25">
      <c r="C30" s="61" t="s">
        <v>73</v>
      </c>
      <c r="D30" s="60"/>
    </row>
    <row r="43" spans="2:3" x14ac:dyDescent="0.25">
      <c r="B43" s="59" t="s">
        <v>72</v>
      </c>
      <c r="C43" s="59" t="s">
        <v>71</v>
      </c>
    </row>
    <row r="44" spans="2:3" x14ac:dyDescent="0.25">
      <c r="B44" s="59" t="s">
        <v>70</v>
      </c>
      <c r="C44" s="59" t="s">
        <v>69</v>
      </c>
    </row>
    <row r="45" spans="2:3" x14ac:dyDescent="0.25">
      <c r="B45" s="59" t="s">
        <v>68</v>
      </c>
      <c r="C45" s="59" t="s">
        <v>67</v>
      </c>
    </row>
    <row r="46" spans="2:3" x14ac:dyDescent="0.25">
      <c r="B46" s="59" t="s">
        <v>66</v>
      </c>
      <c r="C46" s="59" t="s">
        <v>65</v>
      </c>
    </row>
    <row r="47" spans="2:3" x14ac:dyDescent="0.25">
      <c r="B47" s="59" t="s">
        <v>64</v>
      </c>
      <c r="C47" s="59" t="s">
        <v>63</v>
      </c>
    </row>
    <row r="48" spans="2:3" x14ac:dyDescent="0.25">
      <c r="B48" s="59" t="s">
        <v>62</v>
      </c>
      <c r="C48" s="59" t="s">
        <v>61</v>
      </c>
    </row>
    <row r="49" spans="2:3" x14ac:dyDescent="0.25">
      <c r="B49" s="59" t="s">
        <v>60</v>
      </c>
      <c r="C49" s="59" t="s">
        <v>59</v>
      </c>
    </row>
  </sheetData>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workbookViewId="0"/>
  </sheetViews>
  <sheetFormatPr defaultRowHeight="44.25" customHeight="1" x14ac:dyDescent="0.25"/>
  <cols>
    <col min="1" max="1" width="9.140625" style="94"/>
    <col min="2" max="2" width="85.5703125" style="91" customWidth="1"/>
    <col min="3" max="3" width="25" style="92" customWidth="1"/>
    <col min="4" max="4" width="13.140625" style="83" customWidth="1"/>
    <col min="5" max="5" width="9.140625" style="84" customWidth="1"/>
    <col min="6" max="11" width="13.140625" style="84" customWidth="1"/>
    <col min="12" max="12" width="3.28515625" style="84" customWidth="1"/>
    <col min="13" max="13" width="85.85546875" style="85" customWidth="1"/>
    <col min="14" max="14" width="22.42578125" style="95" customWidth="1"/>
    <col min="15" max="15" width="44.42578125" style="86" customWidth="1"/>
    <col min="16" max="16384" width="9.140625" style="84"/>
  </cols>
  <sheetData>
    <row r="1" spans="1:15" ht="24" customHeight="1" x14ac:dyDescent="0.25">
      <c r="A1" s="98" t="s">
        <v>98</v>
      </c>
      <c r="B1" s="81" t="s">
        <v>154</v>
      </c>
      <c r="C1" s="82" t="s">
        <v>133</v>
      </c>
    </row>
    <row r="2" spans="1:15" ht="44.25" customHeight="1" x14ac:dyDescent="0.25">
      <c r="A2" s="99">
        <v>5</v>
      </c>
      <c r="B2" s="87" t="str">
        <f>CONCATENATE(L2,". ",M2)</f>
        <v>1. Insira função lógica que considere a célula da esquerda e a imediatamente abaixo. Se o valor da célula ao lado for maior que 7 e o da célula abaixo for menor que cinco, retorne "VERDADEIRO". Caso contrário, "FALSO".</v>
      </c>
      <c r="C2" s="88"/>
      <c r="D2" s="83" t="str">
        <f>IF(C2="","",IF(C2=N2,"Certo!",CONCATENATE("Errado: ",O2," = ",N2)))</f>
        <v/>
      </c>
      <c r="L2" s="89">
        <v>1</v>
      </c>
      <c r="M2" s="90" t="s">
        <v>135</v>
      </c>
      <c r="N2" s="96" t="b">
        <f>AND(A2&gt;7,A3&lt;5)</f>
        <v>0</v>
      </c>
      <c r="O2" s="97" t="s">
        <v>144</v>
      </c>
    </row>
    <row r="3" spans="1:15" ht="44.25" customHeight="1" x14ac:dyDescent="0.25">
      <c r="A3" s="99">
        <v>6</v>
      </c>
      <c r="B3" s="87" t="str">
        <f t="shared" ref="B3:B11" si="0">IF(C2="","",CONCATENATE(L3,". ",M3))</f>
        <v/>
      </c>
      <c r="C3" s="88"/>
      <c r="D3" s="83" t="str">
        <f t="shared" ref="D3:D11" si="1">IF(C3="","",IF(C3=N3,"Certo!",CONCATENATE("Errado: ",O3," = ",N3)))</f>
        <v/>
      </c>
      <c r="L3" s="89">
        <f t="shared" ref="L3:L11" si="2">+L2+1</f>
        <v>2</v>
      </c>
      <c r="M3" s="90" t="s">
        <v>136</v>
      </c>
      <c r="N3" s="96" t="b">
        <f>OR(A3&gt;3,A2&lt;7)</f>
        <v>1</v>
      </c>
      <c r="O3" s="97" t="s">
        <v>145</v>
      </c>
    </row>
    <row r="4" spans="1:15" ht="44.25" customHeight="1" x14ac:dyDescent="0.25">
      <c r="A4" s="99">
        <v>2</v>
      </c>
      <c r="B4" s="87" t="str">
        <f t="shared" si="0"/>
        <v/>
      </c>
      <c r="C4" s="88"/>
      <c r="D4" s="83" t="str">
        <f t="shared" si="1"/>
        <v/>
      </c>
      <c r="L4" s="89">
        <f t="shared" si="2"/>
        <v>3</v>
      </c>
      <c r="M4" s="90" t="s">
        <v>134</v>
      </c>
      <c r="N4" s="96" t="str">
        <f>IF(AND(A4&gt;7,A5&lt;5),"Ok!","Condição não atendida!")</f>
        <v>Condição não atendida!</v>
      </c>
      <c r="O4" s="97" t="s">
        <v>146</v>
      </c>
    </row>
    <row r="5" spans="1:15" ht="44.25" customHeight="1" x14ac:dyDescent="0.25">
      <c r="A5" s="99">
        <v>3</v>
      </c>
      <c r="B5" s="87" t="str">
        <f t="shared" si="0"/>
        <v/>
      </c>
      <c r="C5" s="88"/>
      <c r="D5" s="83" t="str">
        <f t="shared" si="1"/>
        <v/>
      </c>
      <c r="L5" s="89">
        <f t="shared" si="2"/>
        <v>4</v>
      </c>
      <c r="M5" s="90" t="s">
        <v>137</v>
      </c>
      <c r="N5" s="96" t="str">
        <f>IF(OR(A5&gt;9,A4&lt;3),"Ok!","Condição não atendida!")</f>
        <v>Ok!</v>
      </c>
      <c r="O5" s="97" t="s">
        <v>147</v>
      </c>
    </row>
    <row r="6" spans="1:15" ht="44.25" customHeight="1" x14ac:dyDescent="0.25">
      <c r="A6" s="99">
        <v>9</v>
      </c>
      <c r="B6" s="87" t="str">
        <f t="shared" si="0"/>
        <v/>
      </c>
      <c r="C6" s="88"/>
      <c r="D6" s="83" t="str">
        <f t="shared" si="1"/>
        <v/>
      </c>
      <c r="L6" s="89">
        <f t="shared" si="2"/>
        <v>5</v>
      </c>
      <c r="M6" s="93" t="s">
        <v>139</v>
      </c>
      <c r="N6" s="96">
        <f>IF(AND(A6&gt;7,A7&lt;5),A6+A7,A6*A7)</f>
        <v>90</v>
      </c>
      <c r="O6" s="97" t="s">
        <v>148</v>
      </c>
    </row>
    <row r="7" spans="1:15" ht="44.25" customHeight="1" x14ac:dyDescent="0.25">
      <c r="A7" s="99">
        <v>10</v>
      </c>
      <c r="B7" s="87" t="str">
        <f t="shared" si="0"/>
        <v/>
      </c>
      <c r="C7" s="88"/>
      <c r="D7" s="83" t="str">
        <f t="shared" si="1"/>
        <v/>
      </c>
      <c r="L7" s="89">
        <f t="shared" si="2"/>
        <v>6</v>
      </c>
      <c r="M7" s="93" t="s">
        <v>140</v>
      </c>
      <c r="N7" s="96">
        <f>IF(OR(A7&gt;9,A6&lt;3),A6+A7,A6*A7)</f>
        <v>19</v>
      </c>
      <c r="O7" s="97" t="s">
        <v>149</v>
      </c>
    </row>
    <row r="8" spans="1:15" ht="44.25" customHeight="1" x14ac:dyDescent="0.25">
      <c r="A8" s="99">
        <v>7</v>
      </c>
      <c r="B8" s="87" t="str">
        <f t="shared" si="0"/>
        <v/>
      </c>
      <c r="C8" s="88"/>
      <c r="D8" s="83" t="str">
        <f t="shared" si="1"/>
        <v/>
      </c>
      <c r="L8" s="89">
        <f t="shared" si="2"/>
        <v>7</v>
      </c>
      <c r="M8" s="93" t="s">
        <v>138</v>
      </c>
      <c r="N8" s="96" t="str">
        <f>IF(A8&gt;8,"Valor alto",IF(A8&gt;4,"Valor mediano","Valor baixo"))</f>
        <v>Valor mediano</v>
      </c>
      <c r="O8" s="97" t="s">
        <v>150</v>
      </c>
    </row>
    <row r="9" spans="1:15" ht="44.25" customHeight="1" x14ac:dyDescent="0.25">
      <c r="A9" s="99">
        <v>4</v>
      </c>
      <c r="B9" s="87" t="str">
        <f t="shared" si="0"/>
        <v/>
      </c>
      <c r="C9" s="88"/>
      <c r="D9" s="83" t="str">
        <f t="shared" si="1"/>
        <v/>
      </c>
      <c r="L9" s="89">
        <f t="shared" si="2"/>
        <v>8</v>
      </c>
      <c r="M9" s="93" t="s">
        <v>141</v>
      </c>
      <c r="N9" s="96" t="str">
        <f>IF(A9&gt;8,"Valor alto",IF(A9&gt;6,"Valor mediano alto",IF(A9&gt;4,"Valor mediano baixo","Valor baixo")))</f>
        <v>Valor baixo</v>
      </c>
      <c r="O9" s="97" t="s">
        <v>151</v>
      </c>
    </row>
    <row r="10" spans="1:15" ht="44.25" customHeight="1" x14ac:dyDescent="0.25">
      <c r="A10" s="99">
        <v>3</v>
      </c>
      <c r="B10" s="87" t="str">
        <f t="shared" si="0"/>
        <v/>
      </c>
      <c r="C10" s="88"/>
      <c r="D10" s="83" t="str">
        <f t="shared" si="1"/>
        <v/>
      </c>
      <c r="L10" s="89">
        <f t="shared" si="2"/>
        <v>9</v>
      </c>
      <c r="M10" s="93" t="s">
        <v>142</v>
      </c>
      <c r="N10" s="96" t="str">
        <f>IF(AND(A10&gt;4,A9&gt;4,A8&gt;4),"Valores altos","Ao menos um valor é baixo")</f>
        <v>Ao menos um valor é baixo</v>
      </c>
      <c r="O10" s="97" t="s">
        <v>152</v>
      </c>
    </row>
    <row r="11" spans="1:15" ht="44.25" customHeight="1" x14ac:dyDescent="0.25">
      <c r="A11" s="99">
        <v>5</v>
      </c>
      <c r="B11" s="87" t="str">
        <f t="shared" si="0"/>
        <v/>
      </c>
      <c r="C11" s="88"/>
      <c r="D11" s="83" t="str">
        <f t="shared" si="1"/>
        <v/>
      </c>
      <c r="L11" s="89">
        <f t="shared" si="2"/>
        <v>10</v>
      </c>
      <c r="M11" s="93" t="s">
        <v>143</v>
      </c>
      <c r="N11" s="96" t="str">
        <f>IF(OR(A11&gt;6,A10&gt;6,A9&gt;6),"Existe ao menos um valor alto","Todos os valores são baixos")</f>
        <v>Todos os valores são baixos</v>
      </c>
      <c r="O11" s="97" t="s">
        <v>153</v>
      </c>
    </row>
    <row r="12" spans="1:15" ht="44.25" customHeight="1" x14ac:dyDescent="0.25">
      <c r="B12" s="103" t="str">
        <f>IF(C11="","",CONCATENATE("Sua nota foi igual a : ",COUNTIF(D2:D11,"Certo!")))</f>
        <v/>
      </c>
      <c r="C12" s="104"/>
    </row>
  </sheetData>
  <mergeCells count="1">
    <mergeCell ref="B12:C12"/>
  </mergeCells>
  <pageMargins left="0.511811024" right="0.511811024" top="0.78740157499999996" bottom="0.78740157499999996" header="0.31496062000000002" footer="0.31496062000000002"/>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9"/>
  <sheetViews>
    <sheetView topLeftCell="A7" workbookViewId="0">
      <selection activeCell="B2" sqref="B2"/>
    </sheetView>
  </sheetViews>
  <sheetFormatPr defaultRowHeight="15" x14ac:dyDescent="0.25"/>
  <cols>
    <col min="1" max="1" width="9.140625" style="59"/>
    <col min="2" max="2" width="16" style="59" customWidth="1"/>
    <col min="3" max="3" width="44" style="59" customWidth="1"/>
    <col min="4" max="4" width="38.42578125" style="59" customWidth="1"/>
    <col min="5" max="16384" width="9.140625" style="59"/>
  </cols>
  <sheetData>
    <row r="1" spans="2:2" s="63" customFormat="1" x14ac:dyDescent="0.25"/>
    <row r="2" spans="2:2" s="63" customFormat="1" ht="15.75" x14ac:dyDescent="0.25">
      <c r="B2" s="64"/>
    </row>
    <row r="3" spans="2:2" s="63" customFormat="1" x14ac:dyDescent="0.25"/>
    <row r="4" spans="2:2" s="63" customFormat="1" x14ac:dyDescent="0.25"/>
    <row r="5" spans="2:2" s="63" customFormat="1" x14ac:dyDescent="0.25"/>
    <row r="6" spans="2:2" s="63" customFormat="1" x14ac:dyDescent="0.25"/>
    <row r="7" spans="2:2" s="63" customFormat="1" x14ac:dyDescent="0.25"/>
    <row r="8" spans="2:2" s="63" customFormat="1" x14ac:dyDescent="0.25"/>
    <row r="9" spans="2:2" s="63" customFormat="1" x14ac:dyDescent="0.25"/>
    <row r="10" spans="2:2" s="63" customFormat="1" x14ac:dyDescent="0.25"/>
    <row r="11" spans="2:2" s="63" customFormat="1" x14ac:dyDescent="0.25"/>
    <row r="12" spans="2:2" s="63" customFormat="1" x14ac:dyDescent="0.25"/>
    <row r="13" spans="2:2" s="63" customFormat="1" x14ac:dyDescent="0.25"/>
    <row r="14" spans="2:2" s="63" customFormat="1" x14ac:dyDescent="0.25"/>
    <row r="15" spans="2:2" s="63" customFormat="1" x14ac:dyDescent="0.25"/>
    <row r="16" spans="2:2" s="63" customFormat="1" x14ac:dyDescent="0.25"/>
    <row r="17" spans="2:4" s="63" customFormat="1" x14ac:dyDescent="0.25"/>
    <row r="18" spans="2:4" s="63" customFormat="1" x14ac:dyDescent="0.25"/>
    <row r="19" spans="2:4" s="63" customFormat="1" x14ac:dyDescent="0.25"/>
    <row r="20" spans="2:4" s="63" customFormat="1" x14ac:dyDescent="0.25"/>
    <row r="21" spans="2:4" s="63" customFormat="1" x14ac:dyDescent="0.25">
      <c r="B21" s="63" t="s">
        <v>78</v>
      </c>
    </row>
    <row r="22" spans="2:4" s="63" customFormat="1" x14ac:dyDescent="0.25">
      <c r="B22" s="63" t="s">
        <v>77</v>
      </c>
    </row>
    <row r="23" spans="2:4" s="63" customFormat="1" x14ac:dyDescent="0.25"/>
    <row r="25" spans="2:4" x14ac:dyDescent="0.25">
      <c r="C25" s="61" t="s">
        <v>76</v>
      </c>
      <c r="D25" s="62">
        <v>74</v>
      </c>
    </row>
    <row r="27" spans="2:4" x14ac:dyDescent="0.25">
      <c r="C27" s="61" t="s">
        <v>75</v>
      </c>
      <c r="D27" s="62">
        <v>1.76</v>
      </c>
    </row>
    <row r="29" spans="2:4" x14ac:dyDescent="0.25">
      <c r="C29" s="61" t="s">
        <v>74</v>
      </c>
      <c r="D29" s="65">
        <f>D25/(D27^2)</f>
        <v>23.889462809917354</v>
      </c>
    </row>
    <row r="30" spans="2:4" x14ac:dyDescent="0.25">
      <c r="C30" s="61" t="s">
        <v>73</v>
      </c>
      <c r="D30" s="60" t="str">
        <f>IF(D29&lt;18.5,"Você está abaixo do seu peso ideal!",IF(D29&lt;25,"Parabéns - você está em seu peso normal!",IF(D29&lt;30,"Você está acima do seu peso!",IF(D29&lt;35,"Obesidade grau I",IF(D29&lt;40,"Obesidade grau II","Obesidade grau III")))))</f>
        <v>Parabéns - você está em seu peso normal!</v>
      </c>
    </row>
    <row r="43" spans="2:3" x14ac:dyDescent="0.25">
      <c r="B43" s="59" t="s">
        <v>72</v>
      </c>
      <c r="C43" s="59" t="s">
        <v>71</v>
      </c>
    </row>
    <row r="44" spans="2:3" x14ac:dyDescent="0.25">
      <c r="B44" s="59" t="s">
        <v>70</v>
      </c>
      <c r="C44" s="59" t="s">
        <v>69</v>
      </c>
    </row>
    <row r="45" spans="2:3" x14ac:dyDescent="0.25">
      <c r="B45" s="59" t="s">
        <v>68</v>
      </c>
      <c r="C45" s="59" t="s">
        <v>67</v>
      </c>
    </row>
    <row r="46" spans="2:3" x14ac:dyDescent="0.25">
      <c r="B46" s="59" t="s">
        <v>66</v>
      </c>
      <c r="C46" s="59" t="s">
        <v>65</v>
      </c>
    </row>
    <row r="47" spans="2:3" x14ac:dyDescent="0.25">
      <c r="B47" s="59" t="s">
        <v>64</v>
      </c>
      <c r="C47" s="59" t="s">
        <v>63</v>
      </c>
    </row>
    <row r="48" spans="2:3" x14ac:dyDescent="0.25">
      <c r="B48" s="59" t="s">
        <v>62</v>
      </c>
      <c r="C48" s="59" t="s">
        <v>61</v>
      </c>
    </row>
    <row r="49" spans="2:3" x14ac:dyDescent="0.25">
      <c r="B49" s="59" t="s">
        <v>60</v>
      </c>
      <c r="C49" s="59" t="s">
        <v>59</v>
      </c>
    </row>
  </sheetData>
  <pageMargins left="0.511811024" right="0.511811024" top="0.78740157499999996" bottom="0.78740157499999996" header="0.31496062000000002" footer="0.31496062000000002"/>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170"/>
  <sheetViews>
    <sheetView workbookViewId="0"/>
  </sheetViews>
  <sheetFormatPr defaultRowHeight="12.75" x14ac:dyDescent="0.2"/>
  <cols>
    <col min="6" max="6" width="19.42578125" customWidth="1"/>
  </cols>
  <sheetData>
    <row r="2" spans="3:6" x14ac:dyDescent="0.2">
      <c r="C2" s="24" t="s">
        <v>95</v>
      </c>
    </row>
    <row r="4" spans="3:6" x14ac:dyDescent="0.2">
      <c r="E4" s="73" t="s">
        <v>96</v>
      </c>
      <c r="F4" s="74" t="s">
        <v>105</v>
      </c>
    </row>
    <row r="6" spans="3:6" x14ac:dyDescent="0.2">
      <c r="E6" s="73" t="s">
        <v>108</v>
      </c>
      <c r="F6" s="75"/>
    </row>
    <row r="11" spans="3:6" x14ac:dyDescent="0.2">
      <c r="C11" s="76" t="s">
        <v>109</v>
      </c>
    </row>
    <row r="12" spans="3:6" x14ac:dyDescent="0.2">
      <c r="C12" s="68"/>
    </row>
    <row r="13" spans="3:6" x14ac:dyDescent="0.2">
      <c r="C13" s="67" t="s">
        <v>94</v>
      </c>
    </row>
    <row r="14" spans="3:6" x14ac:dyDescent="0.2">
      <c r="C14" s="68"/>
    </row>
    <row r="15" spans="3:6" x14ac:dyDescent="0.2">
      <c r="C15" s="69" t="s">
        <v>80</v>
      </c>
    </row>
    <row r="16" spans="3:6" x14ac:dyDescent="0.2">
      <c r="C16" s="68"/>
    </row>
    <row r="17" spans="3:11" x14ac:dyDescent="0.2">
      <c r="C17" s="67" t="s">
        <v>81</v>
      </c>
    </row>
    <row r="18" spans="3:11" x14ac:dyDescent="0.2">
      <c r="C18" s="68"/>
    </row>
    <row r="19" spans="3:11" x14ac:dyDescent="0.2">
      <c r="C19" s="70" t="s">
        <v>82</v>
      </c>
    </row>
    <row r="20" spans="3:11" x14ac:dyDescent="0.2">
      <c r="C20" s="71"/>
    </row>
    <row r="21" spans="3:11" x14ac:dyDescent="0.2">
      <c r="C21" s="72">
        <v>1</v>
      </c>
      <c r="D21" s="66">
        <v>1</v>
      </c>
      <c r="E21" s="66">
        <v>1</v>
      </c>
      <c r="F21" s="66">
        <v>4</v>
      </c>
      <c r="G21" s="66">
        <v>4</v>
      </c>
      <c r="H21" s="66">
        <v>4</v>
      </c>
      <c r="I21" s="66">
        <v>7</v>
      </c>
      <c r="J21" s="66">
        <v>7</v>
      </c>
      <c r="K21" s="66">
        <v>7</v>
      </c>
    </row>
    <row r="22" spans="3:11" x14ac:dyDescent="0.2">
      <c r="C22" s="72">
        <v>10</v>
      </c>
      <c r="D22" s="66">
        <v>9</v>
      </c>
      <c r="E22" s="66">
        <v>8</v>
      </c>
      <c r="F22" s="66">
        <v>7</v>
      </c>
      <c r="G22" s="66">
        <v>6</v>
      </c>
      <c r="H22" s="66">
        <v>5</v>
      </c>
      <c r="I22" s="66">
        <v>4</v>
      </c>
      <c r="J22" s="66">
        <v>3</v>
      </c>
      <c r="K22" s="66">
        <v>2</v>
      </c>
    </row>
    <row r="23" spans="3:11" x14ac:dyDescent="0.2">
      <c r="C23" s="68"/>
    </row>
    <row r="24" spans="3:11" x14ac:dyDescent="0.2">
      <c r="C24" s="70" t="s">
        <v>83</v>
      </c>
    </row>
    <row r="25" spans="3:11" x14ac:dyDescent="0.2">
      <c r="C25" s="71"/>
    </row>
    <row r="26" spans="3:11" x14ac:dyDescent="0.2">
      <c r="C26" s="72">
        <v>1</v>
      </c>
      <c r="D26" s="66">
        <v>1</v>
      </c>
      <c r="E26" s="66">
        <v>1</v>
      </c>
      <c r="F26" s="66">
        <v>4</v>
      </c>
      <c r="G26" s="66">
        <v>4</v>
      </c>
      <c r="H26" s="66">
        <v>4</v>
      </c>
      <c r="I26" s="66">
        <v>7</v>
      </c>
      <c r="J26" s="66">
        <v>7</v>
      </c>
      <c r="K26" s="66">
        <v>7</v>
      </c>
    </row>
    <row r="27" spans="3:11" x14ac:dyDescent="0.2">
      <c r="C27" s="72">
        <v>10</v>
      </c>
      <c r="D27" s="66">
        <v>9</v>
      </c>
      <c r="E27" s="66">
        <v>8</v>
      </c>
      <c r="F27" s="66">
        <v>7</v>
      </c>
      <c r="G27" s="66">
        <v>6</v>
      </c>
      <c r="H27" s="66">
        <v>5</v>
      </c>
      <c r="I27" s="66">
        <v>4</v>
      </c>
      <c r="J27" s="66">
        <v>3</v>
      </c>
      <c r="K27" s="66">
        <v>2</v>
      </c>
    </row>
    <row r="28" spans="3:11" x14ac:dyDescent="0.2">
      <c r="C28" s="72">
        <v>10</v>
      </c>
      <c r="D28" s="66">
        <v>9</v>
      </c>
      <c r="E28" s="66">
        <v>8</v>
      </c>
      <c r="F28" s="66">
        <v>28</v>
      </c>
      <c r="G28" s="66">
        <v>24</v>
      </c>
      <c r="H28" s="66">
        <v>20</v>
      </c>
      <c r="I28" s="66">
        <v>28</v>
      </c>
      <c r="J28" s="66">
        <v>21</v>
      </c>
      <c r="K28" s="66">
        <v>14</v>
      </c>
    </row>
    <row r="29" spans="3:11" x14ac:dyDescent="0.2">
      <c r="C29" s="68"/>
    </row>
    <row r="30" spans="3:11" x14ac:dyDescent="0.2">
      <c r="C30" s="70" t="s">
        <v>84</v>
      </c>
    </row>
    <row r="31" spans="3:11" x14ac:dyDescent="0.2">
      <c r="C31" s="68"/>
    </row>
    <row r="32" spans="3:11" x14ac:dyDescent="0.2">
      <c r="C32" s="70" t="s">
        <v>85</v>
      </c>
    </row>
    <row r="33" spans="3:12" x14ac:dyDescent="0.2">
      <c r="C33" s="68"/>
    </row>
    <row r="34" spans="3:12" x14ac:dyDescent="0.2">
      <c r="C34" s="67" t="s">
        <v>86</v>
      </c>
    </row>
    <row r="35" spans="3:12" x14ac:dyDescent="0.2">
      <c r="C35" s="68"/>
    </row>
    <row r="36" spans="3:12" x14ac:dyDescent="0.2">
      <c r="C36" s="69" t="s">
        <v>87</v>
      </c>
    </row>
    <row r="37" spans="3:12" x14ac:dyDescent="0.2">
      <c r="C37" s="68"/>
    </row>
    <row r="38" spans="3:12" x14ac:dyDescent="0.2">
      <c r="C38" s="70" t="s">
        <v>88</v>
      </c>
    </row>
    <row r="39" spans="3:12" x14ac:dyDescent="0.2">
      <c r="C39" s="71"/>
    </row>
    <row r="40" spans="3:12" x14ac:dyDescent="0.2">
      <c r="C40" s="72">
        <v>1</v>
      </c>
      <c r="D40" s="66">
        <v>1</v>
      </c>
      <c r="E40" s="66">
        <v>1</v>
      </c>
      <c r="F40" s="66">
        <v>4</v>
      </c>
      <c r="G40" s="66">
        <v>4</v>
      </c>
      <c r="H40" s="66">
        <v>4</v>
      </c>
      <c r="I40" s="66">
        <v>7</v>
      </c>
      <c r="J40" s="66">
        <v>7</v>
      </c>
      <c r="K40" s="66">
        <v>7</v>
      </c>
      <c r="L40" s="66">
        <v>3</v>
      </c>
    </row>
    <row r="41" spans="3:12" x14ac:dyDescent="0.2">
      <c r="C41" s="72">
        <v>11</v>
      </c>
      <c r="D41" s="66">
        <v>10</v>
      </c>
      <c r="E41" s="66">
        <v>9</v>
      </c>
      <c r="F41" s="66">
        <v>8</v>
      </c>
      <c r="G41" s="66">
        <v>7</v>
      </c>
      <c r="H41" s="66">
        <v>6</v>
      </c>
      <c r="I41" s="66">
        <v>5</v>
      </c>
      <c r="J41" s="66">
        <v>4</v>
      </c>
      <c r="K41" s="66">
        <v>3</v>
      </c>
      <c r="L41" s="66">
        <v>2</v>
      </c>
    </row>
    <row r="42" spans="3:12" x14ac:dyDescent="0.2">
      <c r="C42" s="68"/>
    </row>
    <row r="43" spans="3:12" x14ac:dyDescent="0.2">
      <c r="C43" s="70" t="s">
        <v>89</v>
      </c>
    </row>
    <row r="44" spans="3:12" x14ac:dyDescent="0.2">
      <c r="C44" s="71"/>
    </row>
    <row r="45" spans="3:12" x14ac:dyDescent="0.2">
      <c r="C45" s="72">
        <v>1</v>
      </c>
      <c r="D45" s="66">
        <v>1</v>
      </c>
      <c r="E45" s="66">
        <v>1</v>
      </c>
      <c r="F45" s="66">
        <v>4</v>
      </c>
      <c r="G45" s="66">
        <v>4</v>
      </c>
      <c r="H45" s="66">
        <v>4</v>
      </c>
      <c r="I45" s="66">
        <v>7</v>
      </c>
      <c r="J45" s="66">
        <v>7</v>
      </c>
      <c r="K45" s="66">
        <v>7</v>
      </c>
      <c r="L45" s="66">
        <v>3</v>
      </c>
    </row>
    <row r="46" spans="3:12" x14ac:dyDescent="0.2">
      <c r="C46" s="72">
        <v>11</v>
      </c>
      <c r="D46" s="66">
        <v>10</v>
      </c>
      <c r="E46" s="66">
        <v>9</v>
      </c>
      <c r="F46" s="66">
        <v>8</v>
      </c>
      <c r="G46" s="66">
        <v>7</v>
      </c>
      <c r="H46" s="66">
        <v>6</v>
      </c>
      <c r="I46" s="66">
        <v>5</v>
      </c>
      <c r="J46" s="66">
        <v>4</v>
      </c>
      <c r="K46" s="66">
        <v>3</v>
      </c>
      <c r="L46" s="66">
        <v>2</v>
      </c>
    </row>
    <row r="47" spans="3:12" x14ac:dyDescent="0.2">
      <c r="C47" s="72">
        <v>11</v>
      </c>
      <c r="D47" s="66">
        <v>10</v>
      </c>
      <c r="E47" s="66">
        <v>9</v>
      </c>
      <c r="F47" s="66">
        <v>32</v>
      </c>
      <c r="G47" s="66">
        <v>28</v>
      </c>
      <c r="H47" s="66">
        <v>24</v>
      </c>
      <c r="I47" s="66">
        <v>35</v>
      </c>
      <c r="J47" s="66">
        <v>28</v>
      </c>
      <c r="K47" s="66">
        <v>21</v>
      </c>
      <c r="L47" s="66">
        <v>6</v>
      </c>
    </row>
    <row r="48" spans="3:12" x14ac:dyDescent="0.2">
      <c r="C48" s="68"/>
    </row>
    <row r="49" spans="3:3" x14ac:dyDescent="0.2">
      <c r="C49" s="70" t="s">
        <v>90</v>
      </c>
    </row>
    <row r="50" spans="3:3" x14ac:dyDescent="0.2">
      <c r="C50" s="68"/>
    </row>
    <row r="51" spans="3:3" x14ac:dyDescent="0.2">
      <c r="C51" s="67" t="s">
        <v>91</v>
      </c>
    </row>
    <row r="52" spans="3:3" x14ac:dyDescent="0.2">
      <c r="C52" s="68"/>
    </row>
    <row r="53" spans="3:3" x14ac:dyDescent="0.2">
      <c r="C53" s="70" t="s">
        <v>92</v>
      </c>
    </row>
    <row r="54" spans="3:3" x14ac:dyDescent="0.2">
      <c r="C54" s="68"/>
    </row>
    <row r="55" spans="3:3" x14ac:dyDescent="0.2">
      <c r="C55" s="67" t="s">
        <v>93</v>
      </c>
    </row>
    <row r="56" spans="3:3" x14ac:dyDescent="0.2">
      <c r="C56" s="68"/>
    </row>
    <row r="57" spans="3:3" x14ac:dyDescent="0.2">
      <c r="C57" s="67"/>
    </row>
    <row r="58" spans="3:3" x14ac:dyDescent="0.2">
      <c r="C58" s="68"/>
    </row>
    <row r="59" spans="3:3" x14ac:dyDescent="0.2">
      <c r="C59" s="68"/>
    </row>
    <row r="60" spans="3:3" x14ac:dyDescent="0.2">
      <c r="C60" s="68"/>
    </row>
    <row r="61" spans="3:3" x14ac:dyDescent="0.2">
      <c r="C61" s="68"/>
    </row>
    <row r="62" spans="3:3" x14ac:dyDescent="0.2">
      <c r="C62" s="68"/>
    </row>
    <row r="63" spans="3:3" x14ac:dyDescent="0.2">
      <c r="C63" s="68"/>
    </row>
    <row r="64" spans="3:3" x14ac:dyDescent="0.2">
      <c r="C64" s="68"/>
    </row>
    <row r="65" spans="3:3" x14ac:dyDescent="0.2">
      <c r="C65" s="68"/>
    </row>
    <row r="66" spans="3:3" x14ac:dyDescent="0.2">
      <c r="C66" s="68"/>
    </row>
    <row r="67" spans="3:3" x14ac:dyDescent="0.2">
      <c r="C67" s="68"/>
    </row>
    <row r="68" spans="3:3" x14ac:dyDescent="0.2">
      <c r="C68" s="68"/>
    </row>
    <row r="69" spans="3:3" x14ac:dyDescent="0.2">
      <c r="C69" s="68"/>
    </row>
    <row r="70" spans="3:3" x14ac:dyDescent="0.2">
      <c r="C70" s="68"/>
    </row>
    <row r="71" spans="3:3" x14ac:dyDescent="0.2">
      <c r="C71" s="68"/>
    </row>
    <row r="72" spans="3:3" x14ac:dyDescent="0.2">
      <c r="C72" s="68"/>
    </row>
    <row r="73" spans="3:3" x14ac:dyDescent="0.2">
      <c r="C73" s="68"/>
    </row>
    <row r="74" spans="3:3" x14ac:dyDescent="0.2">
      <c r="C74" s="68"/>
    </row>
    <row r="75" spans="3:3" x14ac:dyDescent="0.2">
      <c r="C75" s="68"/>
    </row>
    <row r="76" spans="3:3" x14ac:dyDescent="0.2">
      <c r="C76" s="68"/>
    </row>
    <row r="77" spans="3:3" x14ac:dyDescent="0.2">
      <c r="C77" s="68"/>
    </row>
    <row r="78" spans="3:3" x14ac:dyDescent="0.2">
      <c r="C78" s="68"/>
    </row>
    <row r="79" spans="3:3" x14ac:dyDescent="0.2">
      <c r="C79" s="68"/>
    </row>
    <row r="80" spans="3:3" x14ac:dyDescent="0.2">
      <c r="C80" s="68"/>
    </row>
    <row r="81" spans="3:3" x14ac:dyDescent="0.2">
      <c r="C81" s="68"/>
    </row>
    <row r="82" spans="3:3" x14ac:dyDescent="0.2">
      <c r="C82" s="68"/>
    </row>
    <row r="83" spans="3:3" x14ac:dyDescent="0.2">
      <c r="C83" s="68"/>
    </row>
    <row r="84" spans="3:3" x14ac:dyDescent="0.2">
      <c r="C84" s="68"/>
    </row>
    <row r="85" spans="3:3" x14ac:dyDescent="0.2">
      <c r="C85" s="68"/>
    </row>
    <row r="86" spans="3:3" x14ac:dyDescent="0.2">
      <c r="C86" s="68"/>
    </row>
    <row r="87" spans="3:3" x14ac:dyDescent="0.2">
      <c r="C87" s="68"/>
    </row>
    <row r="88" spans="3:3" x14ac:dyDescent="0.2">
      <c r="C88" s="68"/>
    </row>
    <row r="89" spans="3:3" x14ac:dyDescent="0.2">
      <c r="C89" s="68"/>
    </row>
    <row r="90" spans="3:3" x14ac:dyDescent="0.2">
      <c r="C90" s="68"/>
    </row>
    <row r="91" spans="3:3" x14ac:dyDescent="0.2">
      <c r="C91" s="68"/>
    </row>
    <row r="92" spans="3:3" x14ac:dyDescent="0.2">
      <c r="C92" s="68"/>
    </row>
    <row r="93" spans="3:3" x14ac:dyDescent="0.2">
      <c r="C93" s="68"/>
    </row>
    <row r="94" spans="3:3" x14ac:dyDescent="0.2">
      <c r="C94" s="68"/>
    </row>
    <row r="95" spans="3:3" x14ac:dyDescent="0.2">
      <c r="C95" s="68"/>
    </row>
    <row r="96" spans="3:3" x14ac:dyDescent="0.2">
      <c r="C96" s="68"/>
    </row>
    <row r="97" spans="3:3" x14ac:dyDescent="0.2">
      <c r="C97" s="68"/>
    </row>
    <row r="98" spans="3:3" x14ac:dyDescent="0.2">
      <c r="C98" s="68"/>
    </row>
    <row r="99" spans="3:3" x14ac:dyDescent="0.2">
      <c r="C99" s="68"/>
    </row>
    <row r="100" spans="3:3" x14ac:dyDescent="0.2">
      <c r="C100" s="68"/>
    </row>
    <row r="101" spans="3:3" x14ac:dyDescent="0.2">
      <c r="C101" s="68"/>
    </row>
    <row r="102" spans="3:3" x14ac:dyDescent="0.2">
      <c r="C102" s="68"/>
    </row>
    <row r="103" spans="3:3" x14ac:dyDescent="0.2">
      <c r="C103" s="68"/>
    </row>
    <row r="104" spans="3:3" x14ac:dyDescent="0.2">
      <c r="C104" s="68"/>
    </row>
    <row r="105" spans="3:3" x14ac:dyDescent="0.2">
      <c r="C105" s="68"/>
    </row>
    <row r="106" spans="3:3" x14ac:dyDescent="0.2">
      <c r="C106" s="68"/>
    </row>
    <row r="107" spans="3:3" x14ac:dyDescent="0.2">
      <c r="C107" s="68"/>
    </row>
    <row r="108" spans="3:3" x14ac:dyDescent="0.2">
      <c r="C108" s="68"/>
    </row>
    <row r="109" spans="3:3" x14ac:dyDescent="0.2">
      <c r="C109" s="68"/>
    </row>
    <row r="110" spans="3:3" x14ac:dyDescent="0.2">
      <c r="C110" s="68"/>
    </row>
    <row r="111" spans="3:3" x14ac:dyDescent="0.2">
      <c r="C111" s="68"/>
    </row>
    <row r="112" spans="3:3" x14ac:dyDescent="0.2">
      <c r="C112" s="68"/>
    </row>
    <row r="113" spans="3:3" x14ac:dyDescent="0.2">
      <c r="C113" s="68"/>
    </row>
    <row r="114" spans="3:3" x14ac:dyDescent="0.2">
      <c r="C114" s="68"/>
    </row>
    <row r="115" spans="3:3" x14ac:dyDescent="0.2">
      <c r="C115" s="68"/>
    </row>
    <row r="116" spans="3:3" x14ac:dyDescent="0.2">
      <c r="C116" s="68"/>
    </row>
    <row r="117" spans="3:3" x14ac:dyDescent="0.2">
      <c r="C117" s="68"/>
    </row>
    <row r="118" spans="3:3" x14ac:dyDescent="0.2">
      <c r="C118" s="68"/>
    </row>
    <row r="119" spans="3:3" x14ac:dyDescent="0.2">
      <c r="C119" s="68"/>
    </row>
    <row r="120" spans="3:3" x14ac:dyDescent="0.2">
      <c r="C120" s="68"/>
    </row>
    <row r="121" spans="3:3" x14ac:dyDescent="0.2">
      <c r="C121" s="68"/>
    </row>
    <row r="122" spans="3:3" x14ac:dyDescent="0.2">
      <c r="C122" s="68"/>
    </row>
    <row r="123" spans="3:3" x14ac:dyDescent="0.2">
      <c r="C123" s="68"/>
    </row>
    <row r="124" spans="3:3" x14ac:dyDescent="0.2">
      <c r="C124" s="68"/>
    </row>
    <row r="125" spans="3:3" x14ac:dyDescent="0.2">
      <c r="C125" s="68"/>
    </row>
    <row r="126" spans="3:3" x14ac:dyDescent="0.2">
      <c r="C126" s="68"/>
    </row>
    <row r="127" spans="3:3" x14ac:dyDescent="0.2">
      <c r="C127" s="68"/>
    </row>
    <row r="128" spans="3:3" x14ac:dyDescent="0.2">
      <c r="C128" s="68"/>
    </row>
    <row r="129" spans="3:3" x14ac:dyDescent="0.2">
      <c r="C129" s="68"/>
    </row>
    <row r="130" spans="3:3" x14ac:dyDescent="0.2">
      <c r="C130" s="68"/>
    </row>
    <row r="131" spans="3:3" x14ac:dyDescent="0.2">
      <c r="C131" s="68"/>
    </row>
    <row r="132" spans="3:3" x14ac:dyDescent="0.2">
      <c r="C132" s="68"/>
    </row>
    <row r="133" spans="3:3" x14ac:dyDescent="0.2">
      <c r="C133" s="68"/>
    </row>
    <row r="134" spans="3:3" x14ac:dyDescent="0.2">
      <c r="C134" s="68"/>
    </row>
    <row r="135" spans="3:3" x14ac:dyDescent="0.2">
      <c r="C135" s="68"/>
    </row>
    <row r="136" spans="3:3" x14ac:dyDescent="0.2">
      <c r="C136" s="68"/>
    </row>
    <row r="137" spans="3:3" x14ac:dyDescent="0.2">
      <c r="C137" s="68"/>
    </row>
    <row r="138" spans="3:3" x14ac:dyDescent="0.2">
      <c r="C138" s="68"/>
    </row>
    <row r="139" spans="3:3" x14ac:dyDescent="0.2">
      <c r="C139" s="68"/>
    </row>
    <row r="140" spans="3:3" x14ac:dyDescent="0.2">
      <c r="C140" s="68"/>
    </row>
    <row r="141" spans="3:3" x14ac:dyDescent="0.2">
      <c r="C141" s="68"/>
    </row>
    <row r="142" spans="3:3" x14ac:dyDescent="0.2">
      <c r="C142" s="68"/>
    </row>
    <row r="143" spans="3:3" x14ac:dyDescent="0.2">
      <c r="C143" s="68"/>
    </row>
    <row r="144" spans="3:3" x14ac:dyDescent="0.2">
      <c r="C144" s="68"/>
    </row>
    <row r="145" spans="3:3" x14ac:dyDescent="0.2">
      <c r="C145" s="68"/>
    </row>
    <row r="146" spans="3:3" x14ac:dyDescent="0.2">
      <c r="C146" s="68"/>
    </row>
    <row r="147" spans="3:3" x14ac:dyDescent="0.2">
      <c r="C147" s="68"/>
    </row>
    <row r="148" spans="3:3" x14ac:dyDescent="0.2">
      <c r="C148" s="68"/>
    </row>
    <row r="149" spans="3:3" x14ac:dyDescent="0.2">
      <c r="C149" s="68"/>
    </row>
    <row r="150" spans="3:3" x14ac:dyDescent="0.2">
      <c r="C150" s="68"/>
    </row>
    <row r="151" spans="3:3" x14ac:dyDescent="0.2">
      <c r="C151" s="68"/>
    </row>
    <row r="152" spans="3:3" x14ac:dyDescent="0.2">
      <c r="C152" s="68"/>
    </row>
    <row r="153" spans="3:3" x14ac:dyDescent="0.2">
      <c r="C153" s="68"/>
    </row>
    <row r="154" spans="3:3" x14ac:dyDescent="0.2">
      <c r="C154" s="68"/>
    </row>
    <row r="155" spans="3:3" x14ac:dyDescent="0.2">
      <c r="C155" s="68"/>
    </row>
    <row r="156" spans="3:3" x14ac:dyDescent="0.2">
      <c r="C156" s="68"/>
    </row>
    <row r="157" spans="3:3" x14ac:dyDescent="0.2">
      <c r="C157" s="68"/>
    </row>
    <row r="158" spans="3:3" x14ac:dyDescent="0.2">
      <c r="C158" s="68"/>
    </row>
    <row r="159" spans="3:3" x14ac:dyDescent="0.2">
      <c r="C159" s="68"/>
    </row>
    <row r="160" spans="3:3" x14ac:dyDescent="0.2">
      <c r="C160" s="68"/>
    </row>
    <row r="161" spans="3:3" x14ac:dyDescent="0.2">
      <c r="C161" s="68"/>
    </row>
    <row r="162" spans="3:3" x14ac:dyDescent="0.2">
      <c r="C162" s="68"/>
    </row>
    <row r="163" spans="3:3" x14ac:dyDescent="0.2">
      <c r="C163" s="68"/>
    </row>
    <row r="164" spans="3:3" x14ac:dyDescent="0.2">
      <c r="C164" s="68"/>
    </row>
    <row r="165" spans="3:3" x14ac:dyDescent="0.2">
      <c r="C165" s="68"/>
    </row>
    <row r="166" spans="3:3" x14ac:dyDescent="0.2">
      <c r="C166" s="68"/>
    </row>
    <row r="167" spans="3:3" x14ac:dyDescent="0.2">
      <c r="C167" s="68"/>
    </row>
    <row r="168" spans="3:3" x14ac:dyDescent="0.2">
      <c r="C168" s="68"/>
    </row>
    <row r="169" spans="3:3" x14ac:dyDescent="0.2">
      <c r="C169" s="68"/>
    </row>
    <row r="170" spans="3:3" x14ac:dyDescent="0.2">
      <c r="C170" s="68"/>
    </row>
  </sheetData>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38"/>
  <sheetViews>
    <sheetView workbookViewId="0"/>
  </sheetViews>
  <sheetFormatPr defaultRowHeight="12.75" x14ac:dyDescent="0.2"/>
  <cols>
    <col min="6" max="6" width="19.42578125" customWidth="1"/>
  </cols>
  <sheetData>
    <row r="2" spans="3:6" x14ac:dyDescent="0.2">
      <c r="C2" s="24" t="s">
        <v>95</v>
      </c>
    </row>
    <row r="4" spans="3:6" x14ac:dyDescent="0.2">
      <c r="E4" s="73" t="s">
        <v>96</v>
      </c>
      <c r="F4" s="74" t="s">
        <v>107</v>
      </c>
    </row>
    <row r="6" spans="3:6" x14ac:dyDescent="0.2">
      <c r="E6" s="73" t="s">
        <v>108</v>
      </c>
      <c r="F6" s="75" t="str">
        <f>IF(VALUE(RIGHT(F4,2))=(F21*10+F38),"Ok!","Dígitos errados!")</f>
        <v>Ok!</v>
      </c>
    </row>
    <row r="8" spans="3:6" x14ac:dyDescent="0.2">
      <c r="C8" s="24" t="s">
        <v>97</v>
      </c>
      <c r="D8" s="24" t="s">
        <v>98</v>
      </c>
      <c r="E8" s="24" t="s">
        <v>99</v>
      </c>
      <c r="F8" s="24" t="s">
        <v>100</v>
      </c>
    </row>
    <row r="9" spans="3:6" x14ac:dyDescent="0.2">
      <c r="C9">
        <v>1</v>
      </c>
      <c r="D9">
        <f>VALUE(MID($F$4,C9,1))</f>
        <v>4</v>
      </c>
      <c r="E9">
        <v>10</v>
      </c>
      <c r="F9">
        <f>+D9*E9</f>
        <v>40</v>
      </c>
    </row>
    <row r="10" spans="3:6" x14ac:dyDescent="0.2">
      <c r="C10">
        <v>2</v>
      </c>
      <c r="D10">
        <f t="shared" ref="D10:D17" si="0">VALUE(MID($F$4,C10,1))</f>
        <v>3</v>
      </c>
      <c r="E10">
        <f>+E9-1</f>
        <v>9</v>
      </c>
      <c r="F10">
        <f t="shared" ref="F10:F17" si="1">+D10*E10</f>
        <v>27</v>
      </c>
    </row>
    <row r="11" spans="3:6" x14ac:dyDescent="0.2">
      <c r="C11">
        <v>3</v>
      </c>
      <c r="D11">
        <f t="shared" si="0"/>
        <v>6</v>
      </c>
      <c r="E11">
        <f t="shared" ref="E11:E17" si="2">+E10-1</f>
        <v>8</v>
      </c>
      <c r="F11">
        <f t="shared" si="1"/>
        <v>48</v>
      </c>
    </row>
    <row r="12" spans="3:6" x14ac:dyDescent="0.2">
      <c r="C12">
        <v>5</v>
      </c>
      <c r="D12">
        <f t="shared" si="0"/>
        <v>1</v>
      </c>
      <c r="E12">
        <f t="shared" si="2"/>
        <v>7</v>
      </c>
      <c r="F12">
        <f t="shared" si="1"/>
        <v>7</v>
      </c>
    </row>
    <row r="13" spans="3:6" x14ac:dyDescent="0.2">
      <c r="C13">
        <v>6</v>
      </c>
      <c r="D13">
        <f t="shared" si="0"/>
        <v>6</v>
      </c>
      <c r="E13">
        <f t="shared" si="2"/>
        <v>6</v>
      </c>
      <c r="F13">
        <f t="shared" si="1"/>
        <v>36</v>
      </c>
    </row>
    <row r="14" spans="3:6" x14ac:dyDescent="0.2">
      <c r="C14">
        <v>7</v>
      </c>
      <c r="D14">
        <f t="shared" si="0"/>
        <v>0</v>
      </c>
      <c r="E14">
        <f t="shared" si="2"/>
        <v>5</v>
      </c>
      <c r="F14">
        <f t="shared" si="1"/>
        <v>0</v>
      </c>
    </row>
    <row r="15" spans="3:6" x14ac:dyDescent="0.2">
      <c r="C15">
        <v>9</v>
      </c>
      <c r="D15">
        <f t="shared" si="0"/>
        <v>0</v>
      </c>
      <c r="E15">
        <f t="shared" si="2"/>
        <v>4</v>
      </c>
      <c r="F15">
        <f t="shared" si="1"/>
        <v>0</v>
      </c>
    </row>
    <row r="16" spans="3:6" x14ac:dyDescent="0.2">
      <c r="C16">
        <v>10</v>
      </c>
      <c r="D16">
        <f t="shared" si="0"/>
        <v>9</v>
      </c>
      <c r="E16">
        <f t="shared" si="2"/>
        <v>3</v>
      </c>
      <c r="F16">
        <f t="shared" si="1"/>
        <v>27</v>
      </c>
    </row>
    <row r="17" spans="3:6" x14ac:dyDescent="0.2">
      <c r="C17">
        <v>11</v>
      </c>
      <c r="D17">
        <f t="shared" si="0"/>
        <v>5</v>
      </c>
      <c r="E17">
        <f t="shared" si="2"/>
        <v>2</v>
      </c>
      <c r="F17">
        <f t="shared" si="1"/>
        <v>10</v>
      </c>
    </row>
    <row r="19" spans="3:6" x14ac:dyDescent="0.2">
      <c r="E19" s="24" t="s">
        <v>101</v>
      </c>
      <c r="F19">
        <f>SUM(F9:F17)</f>
        <v>195</v>
      </c>
    </row>
    <row r="20" spans="3:6" x14ac:dyDescent="0.2">
      <c r="E20" s="24" t="s">
        <v>106</v>
      </c>
      <c r="F20">
        <f>((F19/11)-TRUNC(F19/11))*11</f>
        <v>7.9999999999999929</v>
      </c>
    </row>
    <row r="21" spans="3:6" x14ac:dyDescent="0.2">
      <c r="E21" s="73" t="s">
        <v>104</v>
      </c>
      <c r="F21" s="75">
        <f>ROUND(IF(F20&lt;2,0,11-F20),0)</f>
        <v>3</v>
      </c>
    </row>
    <row r="24" spans="3:6" x14ac:dyDescent="0.2">
      <c r="C24" s="24" t="s">
        <v>97</v>
      </c>
      <c r="D24" s="24" t="s">
        <v>98</v>
      </c>
      <c r="E24" s="24" t="s">
        <v>99</v>
      </c>
      <c r="F24" s="24" t="s">
        <v>100</v>
      </c>
    </row>
    <row r="25" spans="3:6" x14ac:dyDescent="0.2">
      <c r="C25">
        <v>1</v>
      </c>
      <c r="D25">
        <f>VALUE(MID($F$4,C25,1))</f>
        <v>4</v>
      </c>
      <c r="E25">
        <v>11</v>
      </c>
      <c r="F25">
        <f>+D25*E25</f>
        <v>44</v>
      </c>
    </row>
    <row r="26" spans="3:6" x14ac:dyDescent="0.2">
      <c r="C26">
        <v>2</v>
      </c>
      <c r="D26">
        <f t="shared" ref="D26:D33" si="3">VALUE(MID($F$4,C26,1))</f>
        <v>3</v>
      </c>
      <c r="E26">
        <f>+E25-1</f>
        <v>10</v>
      </c>
      <c r="F26">
        <f t="shared" ref="F26:F34" si="4">+D26*E26</f>
        <v>30</v>
      </c>
    </row>
    <row r="27" spans="3:6" x14ac:dyDescent="0.2">
      <c r="C27">
        <v>3</v>
      </c>
      <c r="D27">
        <f t="shared" si="3"/>
        <v>6</v>
      </c>
      <c r="E27">
        <f t="shared" ref="E27:E33" si="5">+E26-1</f>
        <v>9</v>
      </c>
      <c r="F27">
        <f t="shared" si="4"/>
        <v>54</v>
      </c>
    </row>
    <row r="28" spans="3:6" x14ac:dyDescent="0.2">
      <c r="C28">
        <v>5</v>
      </c>
      <c r="D28">
        <f t="shared" si="3"/>
        <v>1</v>
      </c>
      <c r="E28">
        <f t="shared" si="5"/>
        <v>8</v>
      </c>
      <c r="F28">
        <f t="shared" si="4"/>
        <v>8</v>
      </c>
    </row>
    <row r="29" spans="3:6" x14ac:dyDescent="0.2">
      <c r="C29">
        <v>6</v>
      </c>
      <c r="D29">
        <f t="shared" si="3"/>
        <v>6</v>
      </c>
      <c r="E29">
        <f t="shared" si="5"/>
        <v>7</v>
      </c>
      <c r="F29">
        <f t="shared" si="4"/>
        <v>42</v>
      </c>
    </row>
    <row r="30" spans="3:6" x14ac:dyDescent="0.2">
      <c r="C30">
        <v>7</v>
      </c>
      <c r="D30">
        <f t="shared" si="3"/>
        <v>0</v>
      </c>
      <c r="E30">
        <f t="shared" si="5"/>
        <v>6</v>
      </c>
      <c r="F30">
        <f t="shared" si="4"/>
        <v>0</v>
      </c>
    </row>
    <row r="31" spans="3:6" x14ac:dyDescent="0.2">
      <c r="C31">
        <v>9</v>
      </c>
      <c r="D31">
        <f t="shared" si="3"/>
        <v>0</v>
      </c>
      <c r="E31">
        <f t="shared" si="5"/>
        <v>5</v>
      </c>
      <c r="F31">
        <f t="shared" si="4"/>
        <v>0</v>
      </c>
    </row>
    <row r="32" spans="3:6" x14ac:dyDescent="0.2">
      <c r="C32">
        <v>10</v>
      </c>
      <c r="D32">
        <f t="shared" si="3"/>
        <v>9</v>
      </c>
      <c r="E32">
        <f t="shared" si="5"/>
        <v>4</v>
      </c>
      <c r="F32">
        <f t="shared" si="4"/>
        <v>36</v>
      </c>
    </row>
    <row r="33" spans="3:6" x14ac:dyDescent="0.2">
      <c r="C33">
        <v>11</v>
      </c>
      <c r="D33">
        <f t="shared" si="3"/>
        <v>5</v>
      </c>
      <c r="E33">
        <f t="shared" si="5"/>
        <v>3</v>
      </c>
      <c r="F33">
        <f t="shared" si="4"/>
        <v>15</v>
      </c>
    </row>
    <row r="34" spans="3:6" x14ac:dyDescent="0.2">
      <c r="C34" s="24" t="s">
        <v>102</v>
      </c>
      <c r="D34">
        <f>+F21</f>
        <v>3</v>
      </c>
      <c r="E34">
        <v>2</v>
      </c>
      <c r="F34">
        <f t="shared" si="4"/>
        <v>6</v>
      </c>
    </row>
    <row r="36" spans="3:6" x14ac:dyDescent="0.2">
      <c r="E36" s="24" t="s">
        <v>101</v>
      </c>
      <c r="F36">
        <f>SUM(F25:F34)</f>
        <v>235</v>
      </c>
    </row>
    <row r="37" spans="3:6" x14ac:dyDescent="0.2">
      <c r="E37" s="24" t="s">
        <v>106</v>
      </c>
      <c r="F37">
        <f>((F36/11)-TRUNC(F36/11))*11</f>
        <v>3.9999999999999964</v>
      </c>
    </row>
    <row r="38" spans="3:6" x14ac:dyDescent="0.2">
      <c r="E38" s="73" t="s">
        <v>103</v>
      </c>
      <c r="F38" s="75">
        <f>ROUND(IF(F37&lt;2,0,11-F37),0)</f>
        <v>7</v>
      </c>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280" zoomScaleNormal="24" workbookViewId="0">
      <selection activeCell="G6" sqref="G6"/>
    </sheetView>
  </sheetViews>
  <sheetFormatPr defaultRowHeight="15" x14ac:dyDescent="0.25"/>
  <cols>
    <col min="1" max="1" width="9.140625" style="77"/>
    <col min="2" max="2" width="5.85546875" style="77" bestFit="1" customWidth="1"/>
    <col min="3" max="3" width="6" style="77" bestFit="1" customWidth="1"/>
    <col min="4" max="4" width="6.42578125" style="77" customWidth="1"/>
    <col min="5" max="5" width="11.28515625" style="77" customWidth="1"/>
    <col min="6" max="6" width="1.28515625" style="77" customWidth="1"/>
    <col min="7" max="16384" width="9.140625" style="77"/>
  </cols>
  <sheetData>
    <row r="1" spans="1:7" x14ac:dyDescent="0.25">
      <c r="A1" s="77" t="s">
        <v>121</v>
      </c>
      <c r="B1" s="77" t="s">
        <v>120</v>
      </c>
      <c r="C1" s="77" t="s">
        <v>119</v>
      </c>
      <c r="D1" s="77" t="s">
        <v>6</v>
      </c>
      <c r="E1" s="111" t="s">
        <v>118</v>
      </c>
    </row>
    <row r="2" spans="1:7" x14ac:dyDescent="0.25">
      <c r="A2" s="77" t="s">
        <v>117</v>
      </c>
      <c r="B2" s="78">
        <v>5</v>
      </c>
      <c r="C2" s="78">
        <v>6</v>
      </c>
      <c r="D2" s="112">
        <f>AVERAGE(B2:C2)</f>
        <v>5.5</v>
      </c>
      <c r="E2" s="113" t="str">
        <f>IF(D2&gt;=7,"Aprovado","Reprovado")</f>
        <v>Reprovado</v>
      </c>
      <c r="G2" s="111" t="s">
        <v>155</v>
      </c>
    </row>
    <row r="3" spans="1:7" x14ac:dyDescent="0.25">
      <c r="A3" s="77" t="s">
        <v>116</v>
      </c>
      <c r="B3" s="78">
        <v>8</v>
      </c>
      <c r="C3" s="78">
        <v>10</v>
      </c>
      <c r="D3" s="112">
        <f t="shared" ref="D3:D7" si="0">AVERAGE(B3:C3)</f>
        <v>9</v>
      </c>
      <c r="E3" s="113" t="str">
        <f t="shared" ref="E3:E7" si="1">IF(D3&gt;=7,"Aprovado","Reprovado")</f>
        <v>Aprovado</v>
      </c>
      <c r="G3" s="111" t="s">
        <v>158</v>
      </c>
    </row>
    <row r="4" spans="1:7" x14ac:dyDescent="0.25">
      <c r="A4" s="77" t="s">
        <v>115</v>
      </c>
      <c r="B4" s="78">
        <v>10</v>
      </c>
      <c r="C4" s="78">
        <v>3</v>
      </c>
      <c r="D4" s="112">
        <f t="shared" si="0"/>
        <v>6.5</v>
      </c>
      <c r="E4" s="113" t="str">
        <f t="shared" si="1"/>
        <v>Reprovado</v>
      </c>
      <c r="F4" s="78"/>
    </row>
    <row r="5" spans="1:7" x14ac:dyDescent="0.25">
      <c r="A5" s="77" t="s">
        <v>114</v>
      </c>
      <c r="B5" s="78">
        <v>7</v>
      </c>
      <c r="C5" s="78">
        <v>9</v>
      </c>
      <c r="D5" s="112">
        <f t="shared" si="0"/>
        <v>8</v>
      </c>
      <c r="E5" s="113" t="str">
        <f t="shared" si="1"/>
        <v>Aprovado</v>
      </c>
      <c r="F5" s="78"/>
    </row>
    <row r="6" spans="1:7" x14ac:dyDescent="0.25">
      <c r="A6" s="77" t="s">
        <v>5</v>
      </c>
      <c r="B6" s="78">
        <v>9</v>
      </c>
      <c r="C6" s="78">
        <v>10</v>
      </c>
      <c r="D6" s="112">
        <f t="shared" si="0"/>
        <v>9.5</v>
      </c>
      <c r="E6" s="113" t="str">
        <f t="shared" si="1"/>
        <v>Aprovado</v>
      </c>
      <c r="F6" s="78"/>
    </row>
    <row r="7" spans="1:7" x14ac:dyDescent="0.25">
      <c r="A7" s="77" t="s">
        <v>113</v>
      </c>
      <c r="B7" s="78">
        <v>5</v>
      </c>
      <c r="C7" s="78">
        <v>4</v>
      </c>
      <c r="D7" s="112">
        <f t="shared" si="0"/>
        <v>4.5</v>
      </c>
      <c r="E7" s="113" t="str">
        <f t="shared" si="1"/>
        <v>Reprovado</v>
      </c>
      <c r="F7" s="78"/>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280" zoomScaleNormal="24" workbookViewId="0">
      <selection activeCell="B2" sqref="B2"/>
    </sheetView>
  </sheetViews>
  <sheetFormatPr defaultRowHeight="15" x14ac:dyDescent="0.25"/>
  <cols>
    <col min="1" max="1" width="9.140625" style="77"/>
    <col min="2" max="2" width="5.85546875" style="77" bestFit="1" customWidth="1"/>
    <col min="3" max="3" width="6" style="77" bestFit="1" customWidth="1"/>
    <col min="4" max="4" width="6.42578125" style="77" customWidth="1"/>
    <col min="5" max="5" width="9.5703125" style="77" customWidth="1"/>
    <col min="6" max="16384" width="9.140625" style="77"/>
  </cols>
  <sheetData>
    <row r="1" spans="1:6" x14ac:dyDescent="0.25">
      <c r="A1" s="77" t="s">
        <v>121</v>
      </c>
      <c r="B1" s="77" t="s">
        <v>120</v>
      </c>
      <c r="C1" s="77" t="s">
        <v>119</v>
      </c>
      <c r="D1" s="77" t="s">
        <v>6</v>
      </c>
      <c r="E1" s="77" t="s">
        <v>118</v>
      </c>
    </row>
    <row r="2" spans="1:6" x14ac:dyDescent="0.25">
      <c r="A2" s="77" t="s">
        <v>117</v>
      </c>
      <c r="B2" s="78">
        <v>5</v>
      </c>
      <c r="C2" s="78">
        <v>6</v>
      </c>
      <c r="D2" s="78">
        <f t="shared" ref="D2:D7" si="0">(B2+C2)/2</f>
        <v>5.5</v>
      </c>
      <c r="E2" s="79"/>
      <c r="F2" s="78"/>
    </row>
    <row r="3" spans="1:6" x14ac:dyDescent="0.25">
      <c r="A3" s="77" t="s">
        <v>116</v>
      </c>
      <c r="B3" s="78">
        <v>8</v>
      </c>
      <c r="C3" s="78">
        <v>10</v>
      </c>
      <c r="D3" s="78">
        <f t="shared" si="0"/>
        <v>9</v>
      </c>
      <c r="E3" s="79"/>
      <c r="F3" s="78"/>
    </row>
    <row r="4" spans="1:6" x14ac:dyDescent="0.25">
      <c r="A4" s="77" t="s">
        <v>115</v>
      </c>
      <c r="B4" s="78">
        <v>10</v>
      </c>
      <c r="C4" s="78">
        <v>3</v>
      </c>
      <c r="D4" s="78">
        <f t="shared" si="0"/>
        <v>6.5</v>
      </c>
      <c r="E4" s="79"/>
      <c r="F4" s="78"/>
    </row>
    <row r="5" spans="1:6" x14ac:dyDescent="0.25">
      <c r="A5" s="77" t="s">
        <v>114</v>
      </c>
      <c r="B5" s="78">
        <v>7</v>
      </c>
      <c r="C5" s="78">
        <v>9</v>
      </c>
      <c r="D5" s="78">
        <f t="shared" si="0"/>
        <v>8</v>
      </c>
      <c r="E5" s="79"/>
      <c r="F5" s="78"/>
    </row>
    <row r="6" spans="1:6" x14ac:dyDescent="0.25">
      <c r="A6" s="77" t="s">
        <v>5</v>
      </c>
      <c r="B6" s="78">
        <v>9</v>
      </c>
      <c r="C6" s="78">
        <v>10</v>
      </c>
      <c r="D6" s="78">
        <f t="shared" si="0"/>
        <v>9.5</v>
      </c>
      <c r="E6" s="79"/>
      <c r="F6" s="78"/>
    </row>
    <row r="7" spans="1:6" x14ac:dyDescent="0.25">
      <c r="A7" s="77" t="s">
        <v>113</v>
      </c>
      <c r="B7" s="78">
        <v>5</v>
      </c>
      <c r="C7" s="78">
        <v>4</v>
      </c>
      <c r="D7" s="78">
        <f t="shared" si="0"/>
        <v>4.5</v>
      </c>
      <c r="E7" s="79"/>
      <c r="F7" s="78"/>
    </row>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280" zoomScaleNormal="24" workbookViewId="0">
      <selection activeCell="F2" sqref="F2:F7"/>
    </sheetView>
  </sheetViews>
  <sheetFormatPr defaultRowHeight="15" x14ac:dyDescent="0.25"/>
  <cols>
    <col min="1" max="1" width="9.140625" style="77"/>
    <col min="2" max="2" width="5.85546875" style="77" bestFit="1" customWidth="1"/>
    <col min="3" max="3" width="6" style="77" bestFit="1" customWidth="1"/>
    <col min="4" max="4" width="6.42578125" style="77" customWidth="1"/>
    <col min="5" max="5" width="6.28515625" style="77" customWidth="1"/>
    <col min="6" max="16384" width="9.140625" style="77"/>
  </cols>
  <sheetData>
    <row r="1" spans="1:7" x14ac:dyDescent="0.25">
      <c r="A1" s="77" t="s">
        <v>121</v>
      </c>
      <c r="B1" s="77" t="s">
        <v>120</v>
      </c>
      <c r="C1" s="77" t="s">
        <v>119</v>
      </c>
      <c r="D1" s="77" t="s">
        <v>6</v>
      </c>
      <c r="E1" s="77" t="s">
        <v>122</v>
      </c>
      <c r="F1" s="77" t="s">
        <v>118</v>
      </c>
    </row>
    <row r="2" spans="1:7" x14ac:dyDescent="0.25">
      <c r="A2" s="77" t="s">
        <v>117</v>
      </c>
      <c r="B2" s="78">
        <v>5</v>
      </c>
      <c r="C2" s="78">
        <v>6</v>
      </c>
      <c r="D2" s="112"/>
      <c r="E2" s="79">
        <v>0.15</v>
      </c>
      <c r="F2" s="112"/>
      <c r="G2" s="111" t="s">
        <v>155</v>
      </c>
    </row>
    <row r="3" spans="1:7" x14ac:dyDescent="0.25">
      <c r="A3" s="77" t="s">
        <v>116</v>
      </c>
      <c r="B3" s="78">
        <v>8</v>
      </c>
      <c r="C3" s="78">
        <v>10</v>
      </c>
      <c r="D3" s="112"/>
      <c r="E3" s="79">
        <v>0.08</v>
      </c>
      <c r="F3" s="112"/>
      <c r="G3" s="111" t="s">
        <v>156</v>
      </c>
    </row>
    <row r="4" spans="1:7" x14ac:dyDescent="0.25">
      <c r="A4" s="77" t="s">
        <v>115</v>
      </c>
      <c r="B4" s="78">
        <v>10</v>
      </c>
      <c r="C4" s="78">
        <v>3</v>
      </c>
      <c r="D4" s="112"/>
      <c r="E4" s="79">
        <v>0.28000000000000003</v>
      </c>
      <c r="F4" s="112"/>
      <c r="G4" s="111" t="s">
        <v>157</v>
      </c>
    </row>
    <row r="5" spans="1:7" x14ac:dyDescent="0.25">
      <c r="A5" s="77" t="s">
        <v>114</v>
      </c>
      <c r="B5" s="78">
        <v>7</v>
      </c>
      <c r="C5" s="78">
        <v>9</v>
      </c>
      <c r="D5" s="112"/>
      <c r="E5" s="79">
        <v>0.35</v>
      </c>
      <c r="F5" s="112"/>
    </row>
    <row r="6" spans="1:7" x14ac:dyDescent="0.25">
      <c r="A6" s="77" t="s">
        <v>5</v>
      </c>
      <c r="B6" s="78">
        <v>9</v>
      </c>
      <c r="C6" s="78">
        <v>10</v>
      </c>
      <c r="D6" s="112"/>
      <c r="E6" s="79">
        <v>0.16</v>
      </c>
      <c r="F6" s="112"/>
    </row>
    <row r="7" spans="1:7" x14ac:dyDescent="0.25">
      <c r="A7" s="77" t="s">
        <v>113</v>
      </c>
      <c r="B7" s="78">
        <v>5</v>
      </c>
      <c r="C7" s="78">
        <v>4</v>
      </c>
      <c r="D7" s="112"/>
      <c r="E7" s="79">
        <v>0.43</v>
      </c>
      <c r="F7" s="112"/>
    </row>
  </sheetData>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zoomScale="280" zoomScaleNormal="24" workbookViewId="0">
      <selection activeCell="G2" sqref="G2:G3"/>
    </sheetView>
  </sheetViews>
  <sheetFormatPr defaultRowHeight="15" x14ac:dyDescent="0.25"/>
  <cols>
    <col min="1" max="1" width="9.140625" style="77"/>
    <col min="2" max="2" width="5.85546875" style="77" bestFit="1" customWidth="1"/>
    <col min="3" max="3" width="6" style="77" bestFit="1" customWidth="1"/>
    <col min="4" max="4" width="6.42578125" style="77" customWidth="1"/>
    <col min="5" max="5" width="6.28515625" style="77" customWidth="1"/>
    <col min="6" max="6" width="11.42578125" style="77" customWidth="1"/>
    <col min="7" max="16384" width="9.140625" style="77"/>
  </cols>
  <sheetData>
    <row r="1" spans="1:7" x14ac:dyDescent="0.25">
      <c r="A1" s="77" t="s">
        <v>121</v>
      </c>
      <c r="B1" s="77" t="s">
        <v>120</v>
      </c>
      <c r="C1" s="77" t="s">
        <v>119</v>
      </c>
      <c r="D1" s="77" t="s">
        <v>6</v>
      </c>
      <c r="E1" s="77" t="s">
        <v>122</v>
      </c>
      <c r="F1" s="77" t="s">
        <v>118</v>
      </c>
    </row>
    <row r="2" spans="1:7" x14ac:dyDescent="0.25">
      <c r="A2" s="77" t="s">
        <v>117</v>
      </c>
      <c r="B2" s="78">
        <v>5</v>
      </c>
      <c r="C2" s="78">
        <v>6</v>
      </c>
      <c r="D2" s="112">
        <f>AVERAGE(B2:C2)</f>
        <v>5.5</v>
      </c>
      <c r="E2" s="79">
        <v>0.15</v>
      </c>
      <c r="F2" s="112" t="str">
        <f>IF(AND(D2&gt;=7,E2&lt;0.25),"Aprovado","Reprovado")</f>
        <v>Reprovado</v>
      </c>
      <c r="G2" s="111" t="s">
        <v>155</v>
      </c>
    </row>
    <row r="3" spans="1:7" x14ac:dyDescent="0.25">
      <c r="A3" s="77" t="s">
        <v>116</v>
      </c>
      <c r="B3" s="78">
        <v>8</v>
      </c>
      <c r="C3" s="78">
        <v>10</v>
      </c>
      <c r="D3" s="112">
        <f t="shared" ref="D3:D7" si="0">AVERAGE(B3:C3)</f>
        <v>9</v>
      </c>
      <c r="E3" s="79">
        <v>0.08</v>
      </c>
      <c r="F3" s="112" t="str">
        <f t="shared" ref="F3:F7" si="1">IF(AND(D3&gt;=7,E3&lt;0.25),"Aprovado","Reprovado")</f>
        <v>Aprovado</v>
      </c>
      <c r="G3" s="111" t="s">
        <v>156</v>
      </c>
    </row>
    <row r="4" spans="1:7" x14ac:dyDescent="0.25">
      <c r="A4" s="77" t="s">
        <v>115</v>
      </c>
      <c r="B4" s="78">
        <v>10</v>
      </c>
      <c r="C4" s="78">
        <v>3</v>
      </c>
      <c r="D4" s="112">
        <f t="shared" si="0"/>
        <v>6.5</v>
      </c>
      <c r="E4" s="79">
        <v>0.28000000000000003</v>
      </c>
      <c r="F4" s="112" t="str">
        <f t="shared" si="1"/>
        <v>Reprovado</v>
      </c>
      <c r="G4" s="111" t="s">
        <v>157</v>
      </c>
    </row>
    <row r="5" spans="1:7" x14ac:dyDescent="0.25">
      <c r="A5" s="77" t="s">
        <v>114</v>
      </c>
      <c r="B5" s="78">
        <v>7</v>
      </c>
      <c r="C5" s="78">
        <v>9</v>
      </c>
      <c r="D5" s="112">
        <f t="shared" si="0"/>
        <v>8</v>
      </c>
      <c r="E5" s="79">
        <v>0.35</v>
      </c>
      <c r="F5" s="112" t="str">
        <f t="shared" si="1"/>
        <v>Reprovado</v>
      </c>
    </row>
    <row r="6" spans="1:7" x14ac:dyDescent="0.25">
      <c r="A6" s="77" t="s">
        <v>5</v>
      </c>
      <c r="B6" s="78">
        <v>9</v>
      </c>
      <c r="C6" s="78">
        <v>10</v>
      </c>
      <c r="D6" s="112">
        <f t="shared" si="0"/>
        <v>9.5</v>
      </c>
      <c r="E6" s="79">
        <v>0.16</v>
      </c>
      <c r="F6" s="112" t="str">
        <f t="shared" si="1"/>
        <v>Aprovado</v>
      </c>
    </row>
    <row r="7" spans="1:7" x14ac:dyDescent="0.25">
      <c r="A7" s="77" t="s">
        <v>113</v>
      </c>
      <c r="B7" s="78">
        <v>5</v>
      </c>
      <c r="C7" s="78">
        <v>4</v>
      </c>
      <c r="D7" s="112">
        <f t="shared" si="0"/>
        <v>4.5</v>
      </c>
      <c r="E7" s="79">
        <v>0.43</v>
      </c>
      <c r="F7" s="112" t="str">
        <f t="shared" si="1"/>
        <v>Reprovado</v>
      </c>
    </row>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230" zoomScaleNormal="230" workbookViewId="0">
      <selection activeCell="C11" sqref="C11"/>
    </sheetView>
  </sheetViews>
  <sheetFormatPr defaultRowHeight="15" x14ac:dyDescent="0.25"/>
  <cols>
    <col min="1" max="1" width="12.140625" style="77" customWidth="1"/>
    <col min="2" max="4" width="9.140625" style="77"/>
    <col min="5" max="5" width="10.7109375" style="77" customWidth="1"/>
    <col min="6" max="16384" width="9.140625" style="77"/>
  </cols>
  <sheetData>
    <row r="1" spans="1:5" x14ac:dyDescent="0.25">
      <c r="A1" s="77" t="s">
        <v>132</v>
      </c>
      <c r="B1" s="77">
        <v>3</v>
      </c>
      <c r="D1" s="77" t="s">
        <v>131</v>
      </c>
      <c r="E1" s="77" t="s">
        <v>130</v>
      </c>
    </row>
    <row r="2" spans="1:5" x14ac:dyDescent="0.25">
      <c r="A2" s="77" t="s">
        <v>130</v>
      </c>
      <c r="B2" s="80"/>
      <c r="D2" s="77">
        <v>1</v>
      </c>
      <c r="E2" s="77" t="s">
        <v>129</v>
      </c>
    </row>
    <row r="3" spans="1:5" x14ac:dyDescent="0.25">
      <c r="D3" s="77">
        <v>2</v>
      </c>
      <c r="E3" s="77" t="s">
        <v>116</v>
      </c>
    </row>
    <row r="4" spans="1:5" x14ac:dyDescent="0.25">
      <c r="A4" s="77" t="s">
        <v>128</v>
      </c>
      <c r="D4" s="77">
        <v>3</v>
      </c>
      <c r="E4" s="77" t="s">
        <v>127</v>
      </c>
    </row>
    <row r="5" spans="1:5" x14ac:dyDescent="0.25">
      <c r="A5" s="77" t="s">
        <v>126</v>
      </c>
      <c r="D5" s="77">
        <v>4</v>
      </c>
      <c r="E5" s="77" t="s">
        <v>125</v>
      </c>
    </row>
    <row r="6" spans="1:5" x14ac:dyDescent="0.25">
      <c r="A6" s="77" t="s">
        <v>124</v>
      </c>
      <c r="D6" s="77">
        <v>5</v>
      </c>
      <c r="E6" s="77" t="s">
        <v>5</v>
      </c>
    </row>
    <row r="7" spans="1:5" x14ac:dyDescent="0.25">
      <c r="A7" s="77" t="s">
        <v>123</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230" zoomScaleNormal="230" workbookViewId="0">
      <selection activeCell="B1" sqref="B1"/>
    </sheetView>
  </sheetViews>
  <sheetFormatPr defaultRowHeight="15" x14ac:dyDescent="0.25"/>
  <cols>
    <col min="1" max="1" width="12.140625" style="77" customWidth="1"/>
    <col min="2" max="4" width="9.140625" style="77"/>
    <col min="5" max="5" width="10.7109375" style="77" customWidth="1"/>
    <col min="6" max="16384" width="9.140625" style="77"/>
  </cols>
  <sheetData>
    <row r="1" spans="1:5" x14ac:dyDescent="0.25">
      <c r="A1" s="77" t="s">
        <v>132</v>
      </c>
      <c r="B1" s="77">
        <v>3</v>
      </c>
      <c r="D1" s="77" t="s">
        <v>131</v>
      </c>
      <c r="E1" s="77" t="s">
        <v>130</v>
      </c>
    </row>
    <row r="2" spans="1:5" x14ac:dyDescent="0.25">
      <c r="A2" s="77" t="s">
        <v>130</v>
      </c>
      <c r="B2" s="80" t="str">
        <f>IF(B1=1,"José",IF(B1=2,"Ana",IF(B1=3,"Mariana",IF(B1=4,"Flávia","Pedro"))))</f>
        <v>Mariana</v>
      </c>
      <c r="D2" s="77">
        <v>1</v>
      </c>
      <c r="E2" s="77" t="s">
        <v>129</v>
      </c>
    </row>
    <row r="3" spans="1:5" x14ac:dyDescent="0.25">
      <c r="D3" s="77">
        <v>2</v>
      </c>
      <c r="E3" s="77" t="s">
        <v>116</v>
      </c>
    </row>
    <row r="4" spans="1:5" x14ac:dyDescent="0.25">
      <c r="A4" s="77" t="s">
        <v>128</v>
      </c>
      <c r="D4" s="77">
        <v>3</v>
      </c>
      <c r="E4" s="77" t="s">
        <v>127</v>
      </c>
    </row>
    <row r="5" spans="1:5" x14ac:dyDescent="0.25">
      <c r="A5" s="77" t="s">
        <v>126</v>
      </c>
      <c r="D5" s="77">
        <v>4</v>
      </c>
      <c r="E5" s="77" t="s">
        <v>125</v>
      </c>
    </row>
    <row r="6" spans="1:5" x14ac:dyDescent="0.25">
      <c r="A6" s="77" t="s">
        <v>124</v>
      </c>
      <c r="D6" s="77">
        <v>5</v>
      </c>
      <c r="E6" s="77" t="s">
        <v>5</v>
      </c>
    </row>
    <row r="7" spans="1:5" x14ac:dyDescent="0.25">
      <c r="A7" s="77" t="s">
        <v>123</v>
      </c>
    </row>
  </sheetData>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dimension ref="B3:K13"/>
  <sheetViews>
    <sheetView showGridLines="0" workbookViewId="0">
      <selection activeCell="B4" sqref="B4"/>
    </sheetView>
  </sheetViews>
  <sheetFormatPr defaultRowHeight="12.75" x14ac:dyDescent="0.2"/>
  <cols>
    <col min="1" max="1" width="2.7109375" customWidth="1"/>
    <col min="2" max="2" width="16.7109375" customWidth="1"/>
    <col min="4" max="4" width="9.5703125" bestFit="1" customWidth="1"/>
    <col min="5" max="5" width="8.28515625" customWidth="1"/>
    <col min="6" max="6" width="13" customWidth="1"/>
    <col min="7" max="7" width="4" customWidth="1"/>
    <col min="8" max="8" width="9.42578125" customWidth="1"/>
    <col min="9" max="9" width="3.140625" customWidth="1"/>
    <col min="10" max="10" width="3.28515625" customWidth="1"/>
  </cols>
  <sheetData>
    <row r="3" spans="2:11" x14ac:dyDescent="0.2">
      <c r="B3" s="7"/>
    </row>
    <row r="4" spans="2:11" ht="15" x14ac:dyDescent="0.2">
      <c r="B4" s="22"/>
    </row>
    <row r="6" spans="2:11" ht="72" customHeight="1" x14ac:dyDescent="0.2">
      <c r="B6" s="105" t="s">
        <v>8</v>
      </c>
      <c r="C6" s="105"/>
      <c r="D6" s="105"/>
      <c r="E6" s="105"/>
      <c r="F6" s="105"/>
      <c r="G6" s="105"/>
      <c r="H6" s="105"/>
      <c r="I6" s="105"/>
      <c r="J6" s="105"/>
      <c r="K6" s="29"/>
    </row>
    <row r="8" spans="2:11" x14ac:dyDescent="0.2">
      <c r="B8" s="41" t="s">
        <v>9</v>
      </c>
      <c r="C8" s="41" t="s">
        <v>10</v>
      </c>
      <c r="D8" s="41" t="s">
        <v>11</v>
      </c>
      <c r="E8" s="1" t="s">
        <v>6</v>
      </c>
      <c r="F8" s="1" t="s">
        <v>12</v>
      </c>
    </row>
    <row r="9" spans="2:11" x14ac:dyDescent="0.2">
      <c r="B9" s="41">
        <v>3345</v>
      </c>
      <c r="C9" s="42">
        <v>5</v>
      </c>
      <c r="D9" s="42">
        <v>6</v>
      </c>
      <c r="E9" s="58"/>
      <c r="F9" s="41"/>
    </row>
    <row r="10" spans="2:11" x14ac:dyDescent="0.2">
      <c r="B10" s="41">
        <v>3890</v>
      </c>
      <c r="C10" s="42">
        <v>8</v>
      </c>
      <c r="D10" s="42">
        <v>10</v>
      </c>
      <c r="E10" s="58"/>
      <c r="F10" s="41"/>
    </row>
    <row r="11" spans="2:11" x14ac:dyDescent="0.2">
      <c r="B11" s="41">
        <v>4111</v>
      </c>
      <c r="C11" s="42">
        <v>9</v>
      </c>
      <c r="D11" s="42">
        <v>8</v>
      </c>
      <c r="E11" s="58"/>
      <c r="F11" s="41"/>
    </row>
    <row r="12" spans="2:11" x14ac:dyDescent="0.2">
      <c r="B12" s="41">
        <v>5678</v>
      </c>
      <c r="C12" s="42">
        <v>4</v>
      </c>
      <c r="D12" s="42">
        <v>2</v>
      </c>
      <c r="E12" s="58"/>
      <c r="F12" s="41"/>
    </row>
    <row r="13" spans="2:11" x14ac:dyDescent="0.2">
      <c r="B13" s="41">
        <v>5701</v>
      </c>
      <c r="C13" s="42">
        <v>9</v>
      </c>
      <c r="D13" s="42">
        <v>10</v>
      </c>
      <c r="E13" s="58"/>
      <c r="F13" s="41"/>
    </row>
  </sheetData>
  <mergeCells count="1">
    <mergeCell ref="B6:J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22</vt:i4>
      </vt:variant>
    </vt:vector>
  </HeadingPairs>
  <TitlesOfParts>
    <vt:vector size="22" baseType="lpstr">
      <vt:lpstr>Início</vt:lpstr>
      <vt:lpstr>Lista Lógicas</vt:lpstr>
      <vt:lpstr>Se 1</vt:lpstr>
      <vt:lpstr>Se 1R</vt:lpstr>
      <vt:lpstr>Se 2</vt:lpstr>
      <vt:lpstr>Se 2R</vt:lpstr>
      <vt:lpstr>Se 3</vt:lpstr>
      <vt:lpstr>Se 3R</vt:lpstr>
      <vt:lpstr>Se 4</vt:lpstr>
      <vt:lpstr>Se 4R</vt:lpstr>
      <vt:lpstr>Se 5</vt:lpstr>
      <vt:lpstr>Se 5R</vt:lpstr>
      <vt:lpstr>Se 6</vt:lpstr>
      <vt:lpstr>Se 6R</vt:lpstr>
      <vt:lpstr>Se 7</vt:lpstr>
      <vt:lpstr>Se 7R</vt:lpstr>
      <vt:lpstr>Se 8</vt:lpstr>
      <vt:lpstr>Se 8R</vt:lpstr>
      <vt:lpstr>Se 9</vt:lpstr>
      <vt:lpstr>Se 9R</vt:lpstr>
      <vt:lpstr>Se 10</vt:lpstr>
      <vt:lpstr>Se 10R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dc:creator>
  <cp:lastModifiedBy>pc</cp:lastModifiedBy>
  <cp:lastPrinted>2009-01-20T00:49:36Z</cp:lastPrinted>
  <dcterms:created xsi:type="dcterms:W3CDTF">2006-05-10T12:49:20Z</dcterms:created>
  <dcterms:modified xsi:type="dcterms:W3CDTF">2016-08-23T21:57:58Z</dcterms:modified>
</cp:coreProperties>
</file>