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EstaPasta_de_trabalho" defaultThemeVersion="124226"/>
  <bookViews>
    <workbookView xWindow="480" yWindow="45" windowWidth="12120" windowHeight="7320" tabRatio="887"/>
  </bookViews>
  <sheets>
    <sheet name="Início" sheetId="26" r:id="rId1"/>
    <sheet name="Lista Matemáticas" sheetId="89" r:id="rId2"/>
    <sheet name="Soma 1" sheetId="69" r:id="rId3"/>
    <sheet name="Soma 1R" sheetId="65" r:id="rId4"/>
    <sheet name="Somar Produto 1" sheetId="84" r:id="rId5"/>
    <sheet name="Somar Produto 1R" sheetId="83" r:id="rId6"/>
    <sheet name="Arred 1" sheetId="58" r:id="rId7"/>
    <sheet name="Arred 1R" sheetId="52" r:id="rId8"/>
    <sheet name="Soma Arred Trun 1" sheetId="85" r:id="rId9"/>
    <sheet name="Soma Arred Trun 1R" sheetId="86" r:id="rId10"/>
    <sheet name="Cont.Se 1" sheetId="70" r:id="rId11"/>
    <sheet name="Cont.Se 1R" sheetId="67" r:id="rId12"/>
    <sheet name="Soma e Conte Se 1" sheetId="88" r:id="rId13"/>
    <sheet name="Soma e Conte Se 1R" sheetId="87" r:id="rId14"/>
    <sheet name="SomaSe 1" sheetId="79" r:id="rId15"/>
    <sheet name="SomaSe 1R" sheetId="80" r:id="rId16"/>
    <sheet name="SomaSe 2" sheetId="71" r:id="rId17"/>
    <sheet name="SomaSe 2R" sheetId="72" r:id="rId18"/>
    <sheet name="Desafio 1" sheetId="82" r:id="rId19"/>
    <sheet name="Desafio 1R" sheetId="81" r:id="rId20"/>
  </sheets>
  <calcPr calcId="145621"/>
</workbook>
</file>

<file path=xl/calcChain.xml><?xml version="1.0" encoding="utf-8"?>
<calcChain xmlns="http://schemas.openxmlformats.org/spreadsheetml/2006/main">
  <c r="E16" i="81" l="1"/>
  <c r="E15" i="81"/>
  <c r="E14" i="81"/>
  <c r="C11" i="81"/>
  <c r="G11" i="89" l="1"/>
  <c r="G10" i="89"/>
  <c r="G9" i="89"/>
  <c r="G8" i="89"/>
  <c r="G7" i="89"/>
  <c r="G6" i="89"/>
  <c r="G5" i="89"/>
  <c r="G4" i="89"/>
  <c r="G3" i="89"/>
  <c r="G2" i="89"/>
  <c r="Q11" i="89"/>
  <c r="Q10" i="89"/>
  <c r="Q9" i="89"/>
  <c r="Q8" i="89"/>
  <c r="Q7" i="89"/>
  <c r="Q6" i="89"/>
  <c r="Q5" i="89"/>
  <c r="Q4" i="89"/>
  <c r="Q3" i="89"/>
  <c r="Q2" i="89"/>
  <c r="E12" i="89"/>
  <c r="E11" i="89"/>
  <c r="E10" i="89"/>
  <c r="E9" i="89"/>
  <c r="E8" i="89"/>
  <c r="E7" i="89"/>
  <c r="E6" i="89"/>
  <c r="E5" i="89"/>
  <c r="E4" i="89"/>
  <c r="O3" i="89"/>
  <c r="O4" i="89" s="1"/>
  <c r="O5" i="89" s="1"/>
  <c r="O6" i="89" s="1"/>
  <c r="O7" i="89" s="1"/>
  <c r="O8" i="89" s="1"/>
  <c r="O9" i="89" s="1"/>
  <c r="O10" i="89" s="1"/>
  <c r="O11" i="89" s="1"/>
  <c r="E3" i="89"/>
  <c r="E2" i="89"/>
  <c r="D8" i="87" l="1"/>
  <c r="D9" i="87"/>
  <c r="D10" i="87"/>
  <c r="D11" i="87"/>
  <c r="B4" i="86"/>
  <c r="C4" i="86"/>
  <c r="D4" i="86"/>
  <c r="B6" i="86"/>
  <c r="B7" i="86"/>
  <c r="B8" i="86"/>
  <c r="B9" i="86"/>
  <c r="D4" i="83"/>
  <c r="D8" i="81" l="1"/>
  <c r="D9" i="81"/>
  <c r="E9" i="81"/>
  <c r="D10" i="81"/>
  <c r="D11" i="81"/>
  <c r="B14" i="81"/>
  <c r="D14" i="81"/>
  <c r="B15" i="81"/>
  <c r="D15" i="81"/>
  <c r="F9" i="81"/>
  <c r="F15" i="81" s="1"/>
  <c r="B16" i="81"/>
  <c r="D16" i="81"/>
  <c r="E10" i="81" l="1"/>
  <c r="E8" i="81"/>
  <c r="H10" i="72"/>
  <c r="H11" i="72"/>
  <c r="H9" i="72"/>
  <c r="G13" i="80"/>
  <c r="G14" i="80"/>
  <c r="G15" i="80"/>
  <c r="G12" i="80"/>
  <c r="G9" i="80"/>
  <c r="G10" i="80"/>
  <c r="G8" i="80"/>
  <c r="G15" i="67"/>
  <c r="G14" i="67"/>
  <c r="G13" i="67"/>
  <c r="G12" i="67"/>
  <c r="G10" i="67"/>
  <c r="G9" i="67"/>
  <c r="G8" i="67"/>
  <c r="E14" i="65"/>
  <c r="D14" i="65"/>
  <c r="C14" i="65"/>
  <c r="F13" i="65"/>
  <c r="F12" i="65"/>
  <c r="F11" i="65"/>
  <c r="F10" i="65"/>
  <c r="F9" i="65"/>
  <c r="F14" i="65"/>
  <c r="D13" i="52"/>
  <c r="D12" i="52"/>
  <c r="D11" i="52"/>
  <c r="D10" i="52"/>
  <c r="D9" i="52"/>
  <c r="F10" i="81" l="1"/>
  <c r="F16" i="81" s="1"/>
  <c r="E11" i="81"/>
  <c r="G9" i="81"/>
  <c r="G15" i="81" s="1"/>
  <c r="G16" i="81" l="1"/>
  <c r="H9" i="81"/>
  <c r="H15" i="81" s="1"/>
  <c r="G10" i="81"/>
  <c r="F8" i="81"/>
  <c r="F11" i="81" l="1"/>
  <c r="F14" i="81"/>
  <c r="I9" i="81"/>
  <c r="I15" i="81" s="1"/>
  <c r="H10" i="81"/>
  <c r="H16" i="81" s="1"/>
  <c r="J9" i="81" l="1"/>
  <c r="J15" i="81" s="1"/>
  <c r="G8" i="81"/>
  <c r="G11" i="81" s="1"/>
  <c r="I10" i="81"/>
  <c r="I16" i="81" s="1"/>
  <c r="J16" i="81" l="1"/>
  <c r="G14" i="81"/>
  <c r="J10" i="81"/>
  <c r="K9" i="81"/>
  <c r="K15" i="81" s="1"/>
  <c r="H14" i="81" l="1"/>
  <c r="H8" i="81"/>
  <c r="H11" i="81" s="1"/>
  <c r="L9" i="81"/>
  <c r="L15" i="81" s="1"/>
  <c r="K10" i="81"/>
  <c r="K16" i="81" s="1"/>
  <c r="L16" i="81" l="1"/>
  <c r="M9" i="81"/>
  <c r="M15" i="81" s="1"/>
  <c r="I8" i="81"/>
  <c r="I11" i="81" s="1"/>
  <c r="L10" i="81"/>
  <c r="I14" i="81" l="1"/>
  <c r="J8" i="81" s="1"/>
  <c r="J11" i="81" s="1"/>
  <c r="M10" i="81"/>
  <c r="M16" i="81" s="1"/>
  <c r="N9" i="81"/>
  <c r="N15" i="81" s="1"/>
  <c r="N16" i="81" l="1"/>
  <c r="J14" i="81"/>
  <c r="O9" i="81"/>
  <c r="O15" i="81" s="1"/>
  <c r="N10" i="81"/>
  <c r="K14" i="81" l="1"/>
  <c r="O10" i="81"/>
  <c r="O16" i="81" s="1"/>
  <c r="K8" i="81"/>
  <c r="K11" i="81" s="1"/>
  <c r="L8" i="81" l="1"/>
  <c r="L11" i="81" s="1"/>
  <c r="L14" i="81" l="1"/>
  <c r="M8" i="81"/>
  <c r="M11" i="81" s="1"/>
  <c r="M14" i="81" l="1"/>
  <c r="N8" i="81"/>
  <c r="N11" i="81" s="1"/>
  <c r="N14" i="81" l="1"/>
  <c r="O8" i="81"/>
  <c r="O11" i="81" s="1"/>
  <c r="C12" i="81" s="1"/>
  <c r="O14" i="81" l="1"/>
</calcChain>
</file>

<file path=xl/sharedStrings.xml><?xml version="1.0" encoding="utf-8"?>
<sst xmlns="http://schemas.openxmlformats.org/spreadsheetml/2006/main" count="394" uniqueCount="115">
  <si>
    <t xml:space="preserve"> </t>
  </si>
  <si>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</si>
  <si>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</si>
  <si>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</si>
  <si>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Bom trabalho e muito sucesso!</t>
  </si>
  <si>
    <t>A tabela a seguir apresenta as escolaridades encontradas em uma amostra formada por quarenta funcionários de uma determinada empresa. Construa um diagrama de pizza que apresente as informações contidas na tabela.</t>
  </si>
  <si>
    <t>Total</t>
  </si>
  <si>
    <t>Produção</t>
  </si>
  <si>
    <t>Marketing</t>
  </si>
  <si>
    <t>Financeiro</t>
  </si>
  <si>
    <t>Um professor calculou as notas dos alunos sem definir a quantidade de casas decimais a ser considerada. Sabendo que a escola utiliza apenas uma casa decimal, faça os devidos ajustes.</t>
  </si>
  <si>
    <t>Aluno</t>
  </si>
  <si>
    <t>Nota</t>
  </si>
  <si>
    <t>Ajustada</t>
  </si>
  <si>
    <t>João</t>
  </si>
  <si>
    <t>Paulo</t>
  </si>
  <si>
    <t>Ana</t>
  </si>
  <si>
    <t>Carol</t>
  </si>
  <si>
    <t>Vivian</t>
  </si>
  <si>
    <t>Calcule a soma das vendas por região.</t>
  </si>
  <si>
    <t>Região</t>
  </si>
  <si>
    <t>Jan</t>
  </si>
  <si>
    <t>Fev</t>
  </si>
  <si>
    <t>Mar</t>
  </si>
  <si>
    <t>Norte</t>
  </si>
  <si>
    <t>Sul</t>
  </si>
  <si>
    <t>Sudeste</t>
  </si>
  <si>
    <t>Nordeste</t>
  </si>
  <si>
    <t>Centro Oeste</t>
  </si>
  <si>
    <t>Calcule quantos lançamentos financeiros foram feitos em cada um dos departamentos da empresa e em cada uma das classes de custo (rubricas).</t>
  </si>
  <si>
    <t>Área</t>
  </si>
  <si>
    <t>Classe</t>
  </si>
  <si>
    <t>Pessoal</t>
  </si>
  <si>
    <t>Materiais</t>
  </si>
  <si>
    <t>Desp Gerais</t>
  </si>
  <si>
    <t>Serviços</t>
  </si>
  <si>
    <t>Calcule o valor total dos gastos realizados no mês de Janeiro de cada um dos departamentos da empresa e em cada uma das classes de custo (rubricas).</t>
  </si>
  <si>
    <t>Código da compra</t>
  </si>
  <si>
    <t>Bom Descanso</t>
  </si>
  <si>
    <t>Centro</t>
  </si>
  <si>
    <t>Colina</t>
  </si>
  <si>
    <t>Prainha</t>
  </si>
  <si>
    <t>Bairro</t>
  </si>
  <si>
    <t>Compra em $</t>
  </si>
  <si>
    <t>O grupo empresarial Varejão deseja calcular o valor total das compras dos seus clientes por bairro.</t>
  </si>
  <si>
    <t>Excel Aplicado à Gestão Empresarial</t>
  </si>
  <si>
    <t>Adriano Leal Bruni (albruni@minhasaulas.com.br)</t>
  </si>
  <si>
    <t>Saldo devedor</t>
  </si>
  <si>
    <t>Soma</t>
  </si>
  <si>
    <t>Hugo</t>
  </si>
  <si>
    <t>Pedro</t>
  </si>
  <si>
    <t>Salário</t>
  </si>
  <si>
    <t>Funcionário</t>
  </si>
  <si>
    <t>Cédulas e moedas</t>
  </si>
  <si>
    <t>Desafio do dinheiro da folha</t>
  </si>
  <si>
    <t>que podem ser executadas sequencialmente. As respostas correspondem às planilhas</t>
  </si>
  <si>
    <t>indicadas com "R".</t>
  </si>
  <si>
    <t>Funções Matemáticas (Cap. 6)</t>
  </si>
  <si>
    <t>Média ponderada</t>
  </si>
  <si>
    <t>Peso</t>
  </si>
  <si>
    <t>Prova</t>
  </si>
  <si>
    <t>Teste 2</t>
  </si>
  <si>
    <t>Teste 1</t>
  </si>
  <si>
    <t>Avaliação</t>
  </si>
  <si>
    <t>Media Pond</t>
  </si>
  <si>
    <t>Media arred</t>
  </si>
  <si>
    <t>Média</t>
  </si>
  <si>
    <t>Conceito</t>
  </si>
  <si>
    <t xml:space="preserve"> =SOMARPRODUTO(B2:D2;B3:D3)/SOMA(B3:D3)</t>
  </si>
  <si>
    <t>Nota.Peso</t>
  </si>
  <si>
    <t xml:space="preserve"> =D9/D10</t>
  </si>
  <si>
    <t>Media H</t>
  </si>
  <si>
    <t xml:space="preserve"> =CONT.SE(C3:C7;"M")</t>
  </si>
  <si>
    <t>Cont H</t>
  </si>
  <si>
    <t xml:space="preserve"> =SOMASE(C3:C7;"M";D3:D7)</t>
  </si>
  <si>
    <t>Soma H</t>
  </si>
  <si>
    <t xml:space="preserve"> =SOMA(D3:D7)</t>
  </si>
  <si>
    <t>M</t>
  </si>
  <si>
    <t>Diogo</t>
  </si>
  <si>
    <t>José</t>
  </si>
  <si>
    <t>F</t>
  </si>
  <si>
    <t>Maria</t>
  </si>
  <si>
    <t>Idade</t>
  </si>
  <si>
    <t>Gênero</t>
  </si>
  <si>
    <t>Sua resposta aqui!</t>
  </si>
  <si>
    <t>Calcule a soma dos dados {1, 2, 5, 9 e 15}.</t>
  </si>
  <si>
    <t>Arredonde para CIMA o número 34,5489 com uma casa decimal.</t>
  </si>
  <si>
    <t>Arredonde o número 34,5489 com duas casas decimais.</t>
  </si>
  <si>
    <t>Arredonde para baixo o número 34,5489 com três casas decimais.</t>
  </si>
  <si>
    <t>Trunque o número 156,7859 com duas casa decimais.</t>
  </si>
  <si>
    <t>Trunque o número 4,789 sem casas decimais.</t>
  </si>
  <si>
    <t>Some o produto das duas matrizes da direita.</t>
  </si>
  <si>
    <t>Calcule a média ponderada das informações da direita.</t>
  </si>
  <si>
    <t>Base de dados:</t>
  </si>
  <si>
    <t>Partido</t>
  </si>
  <si>
    <t>Estado</t>
  </si>
  <si>
    <t>SP</t>
  </si>
  <si>
    <t>RJ</t>
  </si>
  <si>
    <t>Considerando a base da direita, qual a soma dos votos da Oposição (Opo)?</t>
  </si>
  <si>
    <t>Considerando a base da direita, qual a soma dos votos da Situação (Sit)?</t>
  </si>
  <si>
    <t>Opo</t>
  </si>
  <si>
    <t>Sit</t>
  </si>
  <si>
    <t>Votos</t>
  </si>
  <si>
    <t xml:space="preserve"> =SOMA(1;2;5;9;15)</t>
  </si>
  <si>
    <t xml:space="preserve"> =ARRED(34,5489;2)</t>
  </si>
  <si>
    <t xml:space="preserve"> =ARREDONDAR.PARA.CIMA(34,5489;1)</t>
  </si>
  <si>
    <t xml:space="preserve"> =ARREDONDAR.PARA.BAIXO(34,5489;3)</t>
  </si>
  <si>
    <t xml:space="preserve"> =TRUNCAR(156,7859;2)</t>
  </si>
  <si>
    <t xml:space="preserve"> =TRUNCAR(4,789;0)</t>
  </si>
  <si>
    <t xml:space="preserve"> =SOMARPRODUTO(B8:D8;B9:D9)</t>
  </si>
  <si>
    <t xml:space="preserve"> =SOMARPRODUTO(B8:D8;B9:D9)/SOMA(B9:D9)</t>
  </si>
  <si>
    <t xml:space="preserve"> =SOMASE(B12:B15;"Opo";C12:C15)</t>
  </si>
  <si>
    <t xml:space="preserve"> =SOMASE(B12:B15;"Sit";C12:C15)</t>
  </si>
  <si>
    <t>Pergunta</t>
  </si>
  <si>
    <t>valor conferido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</si>
</sst>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0.000"/>
    <numFmt numFmtId="167" formatCode="0.0"/>
    <numFmt numFmtId="168" formatCode="0.00000"/>
    <numFmt numFmtId="169" formatCode="0.000000"/>
    <numFmt numFmtId="170" formatCode="_([$€-2]* #,##0.00_);_([$€-2]* \(#,##0.00\);_([$€-2]* &quot;-&quot;??_)"/>
    <numFmt numFmtId="171" formatCode="_-* #,##0.00000_-;\-* #,##0.00000_-;_-* &quot;-&quot;??_-;_-@_-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20"/>
      <color indexed="9"/>
      <name val="Arial"/>
      <family val="2"/>
    </font>
    <font>
      <i/>
      <sz val="10"/>
      <color indexed="12"/>
      <name val="Arial"/>
      <family val="2"/>
    </font>
    <font>
      <b/>
      <i/>
      <sz val="14"/>
      <color indexed="18"/>
      <name val="Arial"/>
      <family val="2"/>
    </font>
    <font>
      <b/>
      <i/>
      <u/>
      <sz val="18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2"/>
      <name val="Arial"/>
      <family val="2"/>
    </font>
    <font>
      <b/>
      <sz val="10"/>
      <color indexed="12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color rgb="FF002060"/>
      <name val="Arial"/>
      <family val="2"/>
    </font>
    <font>
      <b/>
      <sz val="9"/>
      <color theme="3" tint="-0.249977111117893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i/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0" fontId="4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5" fontId="16" fillId="0" borderId="0" applyFont="0" applyFill="0" applyBorder="0" applyAlignment="0" applyProtection="0"/>
    <xf numFmtId="0" fontId="17" fillId="0" borderId="0"/>
    <xf numFmtId="0" fontId="12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4" fontId="0" fillId="0" borderId="1" xfId="0" applyNumberFormat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11" fillId="2" borderId="0" xfId="0" applyFont="1" applyFill="1" applyBorder="1"/>
    <xf numFmtId="0" fontId="10" fillId="2" borderId="0" xfId="0" quotePrefix="1" applyFont="1" applyFill="1" applyBorder="1"/>
    <xf numFmtId="0" fontId="7" fillId="2" borderId="0" xfId="0" applyFont="1" applyFill="1" applyBorder="1"/>
    <xf numFmtId="0" fontId="9" fillId="0" borderId="0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0" fontId="13" fillId="2" borderId="0" xfId="2" applyFont="1" applyFill="1" applyBorder="1" applyAlignment="1" applyProtection="1"/>
    <xf numFmtId="0" fontId="12" fillId="2" borderId="0" xfId="0" applyFont="1" applyFill="1" applyBorder="1"/>
    <xf numFmtId="0" fontId="6" fillId="2" borderId="0" xfId="2" applyFill="1" applyBorder="1" applyAlignment="1" applyProtection="1"/>
    <xf numFmtId="0" fontId="14" fillId="2" borderId="0" xfId="0" applyFont="1" applyFill="1" applyBorder="1" applyAlignment="1">
      <alignment horizontal="left"/>
    </xf>
    <xf numFmtId="0" fontId="18" fillId="2" borderId="0" xfId="0" applyFont="1" applyFill="1" applyBorder="1"/>
    <xf numFmtId="0" fontId="12" fillId="0" borderId="0" xfId="0" applyFont="1"/>
    <xf numFmtId="0" fontId="19" fillId="0" borderId="0" xfId="0" applyFont="1" applyBorder="1"/>
    <xf numFmtId="0" fontId="7" fillId="2" borderId="0" xfId="5" applyFont="1" applyFill="1" applyBorder="1"/>
    <xf numFmtId="0" fontId="12" fillId="0" borderId="0" xfId="5"/>
    <xf numFmtId="0" fontId="14" fillId="2" borderId="0" xfId="5" applyFont="1" applyFill="1" applyBorder="1" applyAlignment="1">
      <alignment horizontal="left"/>
    </xf>
    <xf numFmtId="0" fontId="7" fillId="0" borderId="0" xfId="5" applyFont="1" applyBorder="1"/>
    <xf numFmtId="0" fontId="12" fillId="0" borderId="0" xfId="5" applyBorder="1"/>
    <xf numFmtId="0" fontId="7" fillId="0" borderId="0" xfId="0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169" fontId="0" fillId="0" borderId="1" xfId="0" applyNumberFormat="1" applyBorder="1" applyAlignment="1">
      <alignment horizontal="center"/>
    </xf>
    <xf numFmtId="167" fontId="15" fillId="0" borderId="1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left"/>
    </xf>
    <xf numFmtId="165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left"/>
    </xf>
    <xf numFmtId="0" fontId="15" fillId="0" borderId="1" xfId="0" applyFont="1" applyBorder="1" applyAlignment="1">
      <alignment horizontal="center"/>
    </xf>
    <xf numFmtId="164" fontId="0" fillId="0" borderId="1" xfId="7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164" fontId="12" fillId="0" borderId="1" xfId="7" applyFont="1" applyBorder="1" applyAlignment="1">
      <alignment horizontal="right" vertical="top" wrapText="1"/>
    </xf>
    <xf numFmtId="10" fontId="0" fillId="0" borderId="0" xfId="6" applyNumberFormat="1" applyFont="1" applyBorder="1" applyAlignment="1">
      <alignment horizontal="center"/>
    </xf>
    <xf numFmtId="164" fontId="7" fillId="0" borderId="0" xfId="7" quotePrefix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7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0" xfId="5" applyFont="1"/>
    <xf numFmtId="0" fontId="12" fillId="0" borderId="1" xfId="0" applyFont="1" applyBorder="1"/>
    <xf numFmtId="0" fontId="3" fillId="0" borderId="0" xfId="8"/>
    <xf numFmtId="43" fontId="3" fillId="0" borderId="0" xfId="8" applyNumberFormat="1"/>
    <xf numFmtId="0" fontId="20" fillId="0" borderId="0" xfId="8" applyFont="1"/>
    <xf numFmtId="0" fontId="3" fillId="4" borderId="0" xfId="8" applyFill="1" applyAlignment="1">
      <alignment horizontal="center"/>
    </xf>
    <xf numFmtId="0" fontId="3" fillId="4" borderId="0" xfId="8" applyFill="1"/>
    <xf numFmtId="0" fontId="3" fillId="0" borderId="0" xfId="8" applyNumberFormat="1" applyAlignment="1">
      <alignment horizontal="center"/>
    </xf>
    <xf numFmtId="43" fontId="0" fillId="0" borderId="0" xfId="9" applyFont="1"/>
    <xf numFmtId="0" fontId="3" fillId="0" borderId="0" xfId="8" applyAlignment="1">
      <alignment horizontal="center"/>
    </xf>
    <xf numFmtId="0" fontId="7" fillId="0" borderId="0" xfId="0" applyFont="1"/>
    <xf numFmtId="0" fontId="2" fillId="0" borderId="0" xfId="10"/>
    <xf numFmtId="0" fontId="2" fillId="4" borderId="0" xfId="10" applyFill="1"/>
    <xf numFmtId="168" fontId="2" fillId="4" borderId="0" xfId="10" applyNumberFormat="1" applyFill="1"/>
    <xf numFmtId="169" fontId="2" fillId="4" borderId="0" xfId="10" applyNumberFormat="1" applyFill="1"/>
    <xf numFmtId="171" fontId="2" fillId="4" borderId="0" xfId="11" applyNumberFormat="1" applyFont="1" applyFill="1"/>
    <xf numFmtId="168" fontId="2" fillId="0" borderId="0" xfId="10" applyNumberFormat="1"/>
    <xf numFmtId="169" fontId="2" fillId="0" borderId="0" xfId="10" applyNumberFormat="1"/>
    <xf numFmtId="171" fontId="2" fillId="0" borderId="0" xfId="11" applyNumberFormat="1" applyFont="1"/>
    <xf numFmtId="0" fontId="2" fillId="0" borderId="0" xfId="10" applyAlignment="1">
      <alignment horizontal="center"/>
    </xf>
    <xf numFmtId="0" fontId="21" fillId="5" borderId="1" xfId="12" applyFont="1" applyFill="1" applyBorder="1" applyAlignment="1">
      <alignment horizontal="center" vertical="center" wrapText="1"/>
    </xf>
    <xf numFmtId="0" fontId="22" fillId="5" borderId="1" xfId="13" applyFont="1" applyFill="1" applyBorder="1" applyAlignment="1">
      <alignment horizontal="center" vertical="center"/>
    </xf>
    <xf numFmtId="0" fontId="20" fillId="0" borderId="0" xfId="12" applyFont="1"/>
    <xf numFmtId="0" fontId="1" fillId="0" borderId="0" xfId="12"/>
    <xf numFmtId="0" fontId="1" fillId="0" borderId="0" xfId="12" applyAlignment="1">
      <alignment wrapText="1"/>
    </xf>
    <xf numFmtId="43" fontId="1" fillId="0" borderId="0" xfId="14" applyFont="1" applyAlignment="1">
      <alignment horizontal="center" vertical="center"/>
    </xf>
    <xf numFmtId="0" fontId="1" fillId="0" borderId="0" xfId="12" applyAlignment="1">
      <alignment horizontal="center" vertical="center"/>
    </xf>
    <xf numFmtId="0" fontId="1" fillId="0" borderId="1" xfId="12" applyFont="1" applyBorder="1" applyAlignment="1">
      <alignment vertical="top" wrapText="1"/>
    </xf>
    <xf numFmtId="0" fontId="23" fillId="4" borderId="1" xfId="13" applyFont="1" applyFill="1" applyBorder="1"/>
    <xf numFmtId="0" fontId="1" fillId="6" borderId="1" xfId="12" applyFill="1" applyBorder="1" applyAlignment="1">
      <alignment horizontal="left" vertical="top"/>
    </xf>
    <xf numFmtId="0" fontId="1" fillId="6" borderId="1" xfId="12" applyFont="1" applyFill="1" applyBorder="1" applyAlignment="1">
      <alignment horizontal="left" vertical="top" wrapText="1"/>
    </xf>
    <xf numFmtId="43" fontId="1" fillId="6" borderId="1" xfId="14" applyFont="1" applyFill="1" applyBorder="1" applyAlignment="1">
      <alignment horizontal="center" vertical="center"/>
    </xf>
    <xf numFmtId="0" fontId="1" fillId="6" borderId="1" xfId="12" applyFont="1" applyFill="1" applyBorder="1" applyAlignment="1">
      <alignment horizontal="center" vertical="center"/>
    </xf>
    <xf numFmtId="0" fontId="1" fillId="0" borderId="0" xfId="12" applyAlignment="1">
      <alignment vertical="top" wrapText="1"/>
    </xf>
    <xf numFmtId="0" fontId="4" fillId="0" borderId="0" xfId="13"/>
    <xf numFmtId="0" fontId="1" fillId="5" borderId="1" xfId="12" applyFill="1" applyBorder="1" applyAlignment="1">
      <alignment horizontal="center" vertical="center"/>
    </xf>
    <xf numFmtId="0" fontId="1" fillId="7" borderId="1" xfId="12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24" fillId="5" borderId="13" xfId="12" applyFont="1" applyFill="1" applyBorder="1" applyAlignment="1">
      <alignment horizontal="center" vertical="center" wrapText="1"/>
    </xf>
    <xf numFmtId="0" fontId="24" fillId="5" borderId="14" xfId="12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13" xfId="0" applyFont="1" applyBorder="1"/>
    <xf numFmtId="0" fontId="12" fillId="0" borderId="14" xfId="0" applyFont="1" applyBorder="1"/>
    <xf numFmtId="43" fontId="21" fillId="4" borderId="0" xfId="8" applyNumberFormat="1" applyFont="1" applyFill="1"/>
    <xf numFmtId="164" fontId="25" fillId="0" borderId="0" xfId="7" applyFont="1"/>
    <xf numFmtId="0" fontId="25" fillId="0" borderId="0" xfId="8" applyFont="1"/>
  </cellXfs>
  <cellStyles count="15">
    <cellStyle name="Euro" xfId="1"/>
    <cellStyle name="Hiperlink" xfId="2" builtinId="8"/>
    <cellStyle name="Moeda 2" xfId="3"/>
    <cellStyle name="Normal" xfId="0" builtinId="0"/>
    <cellStyle name="Normal 2" xfId="4"/>
    <cellStyle name="Normal 3" xfId="5"/>
    <cellStyle name="Normal 4" xfId="8"/>
    <cellStyle name="Normal 4 2" xfId="12"/>
    <cellStyle name="Normal 5" xfId="10"/>
    <cellStyle name="Normal 5 2" xfId="13"/>
    <cellStyle name="Porcentagem" xfId="6" builtinId="5"/>
    <cellStyle name="Vírgula" xfId="7" builtinId="3"/>
    <cellStyle name="Vírgula 2" xfId="9"/>
    <cellStyle name="Vírgula 2 2" xfId="14"/>
    <cellStyle name="Vírgula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5169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</xdr:row>
      <xdr:rowOff>142875</xdr:rowOff>
    </xdr:from>
    <xdr:to>
      <xdr:col>4</xdr:col>
      <xdr:colOff>85725</xdr:colOff>
      <xdr:row>5</xdr:row>
      <xdr:rowOff>52388</xdr:rowOff>
    </xdr:to>
    <xdr:cxnSp macro="">
      <xdr:nvCxnSpPr>
        <xdr:cNvPr id="2" name="Conector de Seta Reta 1"/>
        <xdr:cNvCxnSpPr/>
      </xdr:nvCxnSpPr>
      <xdr:spPr>
        <a:xfrm flipH="1">
          <a:off x="1285875" y="333375"/>
          <a:ext cx="1238250" cy="67151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6</xdr:row>
      <xdr:rowOff>123825</xdr:rowOff>
    </xdr:from>
    <xdr:to>
      <xdr:col>15</xdr:col>
      <xdr:colOff>466725</xdr:colOff>
      <xdr:row>19</xdr:row>
      <xdr:rowOff>0</xdr:rowOff>
    </xdr:to>
    <xdr:sp macro="" textlink="">
      <xdr:nvSpPr>
        <xdr:cNvPr id="7" name="Retângulo 6"/>
        <xdr:cNvSpPr/>
      </xdr:nvSpPr>
      <xdr:spPr>
        <a:xfrm>
          <a:off x="5143500" y="1333500"/>
          <a:ext cx="4105275" cy="1981200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3600"/>
            <a:t>Use a função da categoria estatística =CONT.SE()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31751</xdr:colOff>
      <xdr:row>1</xdr:row>
      <xdr:rowOff>150813</xdr:rowOff>
    </xdr:from>
    <xdr:to>
      <xdr:col>13</xdr:col>
      <xdr:colOff>428625</xdr:colOff>
      <xdr:row>4</xdr:row>
      <xdr:rowOff>23813</xdr:rowOff>
    </xdr:to>
    <xdr:sp macro="" textlink="">
      <xdr:nvSpPr>
        <xdr:cNvPr id="2" name="CaixaDeTexto 1"/>
        <xdr:cNvSpPr txBox="1"/>
      </xdr:nvSpPr>
      <xdr:spPr>
        <a:xfrm>
          <a:off x="641351" y="341313"/>
          <a:ext cx="8035924" cy="444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Um pequeno construtor precisa saber o mínimo de cédulas e moedas diferentes precisa levar para pagar sua folha de pessoal semanal. Crie uma planilha que ajude a resolver o problema!</a:t>
          </a:r>
        </a:p>
        <a:p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31751</xdr:colOff>
      <xdr:row>1</xdr:row>
      <xdr:rowOff>150813</xdr:rowOff>
    </xdr:from>
    <xdr:to>
      <xdr:col>13</xdr:col>
      <xdr:colOff>428625</xdr:colOff>
      <xdr:row>4</xdr:row>
      <xdr:rowOff>23813</xdr:rowOff>
    </xdr:to>
    <xdr:sp macro="" textlink="">
      <xdr:nvSpPr>
        <xdr:cNvPr id="2" name="CaixaDeTexto 1"/>
        <xdr:cNvSpPr txBox="1"/>
      </xdr:nvSpPr>
      <xdr:spPr>
        <a:xfrm>
          <a:off x="641351" y="341313"/>
          <a:ext cx="7712074" cy="444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Um pequeno construtor precisa saber o mínimo de cédulas e moedas diferentes precisa levar para pagar sua folha de pessoal semanal. Crie uma planilha que ajude a resolver o problema!</a:t>
          </a:r>
        </a:p>
        <a:p>
          <a:endParaRPr lang="pt-BR" sz="1100"/>
        </a:p>
      </xdr:txBody>
    </xdr:sp>
    <xdr:clientData/>
  </xdr:twoCellAnchor>
  <xdr:twoCellAnchor>
    <xdr:from>
      <xdr:col>14</xdr:col>
      <xdr:colOff>523875</xdr:colOff>
      <xdr:row>8</xdr:row>
      <xdr:rowOff>39687</xdr:rowOff>
    </xdr:from>
    <xdr:to>
      <xdr:col>16</xdr:col>
      <xdr:colOff>428625</xdr:colOff>
      <xdr:row>12</xdr:row>
      <xdr:rowOff>127000</xdr:rowOff>
    </xdr:to>
    <xdr:sp macro="" textlink="">
      <xdr:nvSpPr>
        <xdr:cNvPr id="3" name="Seta: para a Esquerda 2"/>
        <xdr:cNvSpPr/>
      </xdr:nvSpPr>
      <xdr:spPr>
        <a:xfrm>
          <a:off x="9398000" y="1563687"/>
          <a:ext cx="1127125" cy="849313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Quantidade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autoPageBreaks="0"/>
  </sheetPr>
  <dimension ref="B2:L28"/>
  <sheetViews>
    <sheetView showGridLines="0" showRowColHeaders="0" tabSelected="1" workbookViewId="0"/>
  </sheetViews>
  <sheetFormatPr defaultRowHeight="12.75" x14ac:dyDescent="0.2"/>
  <cols>
    <col min="1" max="1" width="2.28515625" customWidth="1"/>
    <col min="2" max="2" width="2.7109375" customWidth="1"/>
    <col min="3" max="3" width="9" customWidth="1"/>
    <col min="4" max="4" width="3.7109375" customWidth="1"/>
    <col min="5" max="5" width="9" customWidth="1"/>
    <col min="7" max="7" width="11.140625" customWidth="1"/>
    <col min="12" max="12" width="2.7109375" customWidth="1"/>
  </cols>
  <sheetData>
    <row r="2" spans="2:12" ht="4.5" customHeight="1" thickBot="1" x14ac:dyDescent="0.25"/>
    <row r="3" spans="2:12" ht="6.75" customHeight="1" thickTop="1" thickBot="1" x14ac:dyDescent="0.25">
      <c r="B3" s="11"/>
      <c r="C3" s="12"/>
      <c r="D3" s="12"/>
      <c r="E3" s="12"/>
      <c r="F3" s="12"/>
      <c r="G3" s="12"/>
      <c r="H3" s="12"/>
      <c r="I3" s="12"/>
      <c r="J3" s="12"/>
      <c r="K3" s="13"/>
      <c r="L3" s="14"/>
    </row>
    <row r="4" spans="2:12" ht="27" thickBot="1" x14ac:dyDescent="0.45">
      <c r="B4" s="15"/>
      <c r="C4" s="93" t="s">
        <v>57</v>
      </c>
      <c r="D4" s="94"/>
      <c r="E4" s="94"/>
      <c r="F4" s="94"/>
      <c r="G4" s="94"/>
      <c r="H4" s="94"/>
      <c r="I4" s="94"/>
      <c r="J4" s="94"/>
      <c r="K4" s="95"/>
      <c r="L4" s="16"/>
    </row>
    <row r="5" spans="2:12" x14ac:dyDescent="0.2">
      <c r="B5" s="15"/>
      <c r="C5" s="6"/>
      <c r="D5" s="6"/>
      <c r="E5" s="6"/>
      <c r="F5" s="6"/>
      <c r="G5" s="6"/>
      <c r="H5" s="6"/>
      <c r="I5" s="6"/>
      <c r="J5" s="6"/>
      <c r="K5" s="3"/>
      <c r="L5" s="16"/>
    </row>
    <row r="6" spans="2:12" ht="23.25" x14ac:dyDescent="0.35">
      <c r="B6" s="15"/>
      <c r="C6" s="25" t="s">
        <v>45</v>
      </c>
      <c r="D6" s="6"/>
      <c r="E6" s="7"/>
      <c r="F6" s="6"/>
      <c r="G6" s="6"/>
      <c r="H6" s="6"/>
      <c r="I6" s="6"/>
      <c r="J6" s="6"/>
      <c r="K6" s="6"/>
      <c r="L6" s="16"/>
    </row>
    <row r="7" spans="2:12" ht="18.75" x14ac:dyDescent="0.3">
      <c r="B7" s="15"/>
      <c r="C7" s="27" t="s">
        <v>46</v>
      </c>
      <c r="D7" s="3"/>
      <c r="E7" s="8"/>
      <c r="F7" s="6"/>
      <c r="G7" s="6"/>
      <c r="H7" s="6"/>
      <c r="I7" s="6"/>
      <c r="J7" s="6"/>
      <c r="K7" s="6"/>
      <c r="L7" s="16"/>
    </row>
    <row r="8" spans="2:12" x14ac:dyDescent="0.2">
      <c r="B8" s="15"/>
      <c r="C8" s="27" t="s">
        <v>1</v>
      </c>
      <c r="D8" s="6"/>
      <c r="E8" s="6"/>
      <c r="F8" s="6"/>
      <c r="G8" s="6"/>
      <c r="H8" s="6"/>
      <c r="I8" s="6"/>
      <c r="J8" s="6"/>
      <c r="K8" s="3"/>
      <c r="L8" s="16"/>
    </row>
    <row r="9" spans="2:12" x14ac:dyDescent="0.2">
      <c r="B9" s="15"/>
      <c r="D9" s="6"/>
      <c r="E9" s="6"/>
      <c r="F9" s="6"/>
      <c r="G9" s="6"/>
      <c r="H9" s="6"/>
      <c r="I9" s="6"/>
      <c r="J9" s="6"/>
      <c r="K9" s="3"/>
      <c r="L9" s="16"/>
    </row>
    <row r="10" spans="2:12" x14ac:dyDescent="0.2">
      <c r="B10" s="15"/>
      <c r="D10" s="6"/>
      <c r="E10" s="6"/>
      <c r="F10" s="6"/>
      <c r="G10" s="6"/>
      <c r="H10" s="6"/>
      <c r="I10" s="6"/>
      <c r="J10" s="6"/>
      <c r="K10" s="3"/>
      <c r="L10" s="16"/>
    </row>
    <row r="11" spans="2:12" x14ac:dyDescent="0.2">
      <c r="B11" s="15"/>
      <c r="D11" s="6"/>
      <c r="E11" s="6"/>
      <c r="F11" s="6"/>
      <c r="G11" s="6"/>
      <c r="H11" s="6"/>
      <c r="I11" s="6"/>
      <c r="J11" s="6"/>
      <c r="K11" s="3"/>
      <c r="L11" s="16"/>
    </row>
    <row r="12" spans="2:12" x14ac:dyDescent="0.2">
      <c r="B12" s="15"/>
      <c r="D12" s="6"/>
      <c r="E12" s="6"/>
      <c r="F12" s="6"/>
      <c r="G12" s="6"/>
      <c r="H12" s="6"/>
      <c r="I12" s="6"/>
      <c r="J12" s="6"/>
      <c r="K12" s="3"/>
      <c r="L12" s="16"/>
    </row>
    <row r="13" spans="2:12" x14ac:dyDescent="0.2">
      <c r="B13" s="15"/>
      <c r="C13" s="22" t="s">
        <v>2</v>
      </c>
      <c r="D13" s="6"/>
      <c r="E13" s="6"/>
      <c r="F13" s="6"/>
      <c r="G13" s="6"/>
      <c r="H13" s="6"/>
      <c r="I13" s="6"/>
      <c r="J13" s="6"/>
      <c r="K13" s="3"/>
      <c r="L13" s="16"/>
    </row>
    <row r="14" spans="2:12" x14ac:dyDescent="0.2">
      <c r="B14" s="15"/>
      <c r="C14" s="22" t="s">
        <v>3</v>
      </c>
      <c r="D14" s="6"/>
      <c r="E14" s="6"/>
      <c r="F14" s="6"/>
      <c r="G14" s="6"/>
      <c r="H14" s="6"/>
      <c r="I14" s="6"/>
      <c r="J14" s="6"/>
      <c r="K14" s="3"/>
      <c r="L14" s="16"/>
    </row>
    <row r="15" spans="2:12" x14ac:dyDescent="0.2">
      <c r="B15" s="15"/>
      <c r="C15" s="22" t="s">
        <v>55</v>
      </c>
      <c r="D15" s="6"/>
      <c r="E15" s="6"/>
      <c r="F15" s="6"/>
      <c r="G15" s="6"/>
      <c r="H15" s="6"/>
      <c r="I15" s="6"/>
      <c r="J15" s="6"/>
      <c r="K15" s="3"/>
      <c r="L15" s="16"/>
    </row>
    <row r="16" spans="2:12" x14ac:dyDescent="0.2">
      <c r="B16" s="15"/>
      <c r="C16" t="s">
        <v>56</v>
      </c>
      <c r="D16" s="6"/>
      <c r="E16" s="6"/>
      <c r="F16" s="6"/>
      <c r="G16" s="6"/>
      <c r="H16" s="6"/>
      <c r="I16" s="6"/>
      <c r="J16" s="6"/>
      <c r="K16" s="3"/>
      <c r="L16" s="16"/>
    </row>
    <row r="17" spans="2:12" x14ac:dyDescent="0.2">
      <c r="B17" s="15"/>
      <c r="C17" s="26"/>
      <c r="D17" s="6"/>
      <c r="E17" s="6"/>
      <c r="F17" s="6"/>
      <c r="G17" s="6"/>
      <c r="H17" s="6"/>
      <c r="I17" s="6"/>
      <c r="J17" s="6"/>
      <c r="K17" s="3"/>
      <c r="L17" s="16"/>
    </row>
    <row r="18" spans="2:12" x14ac:dyDescent="0.2">
      <c r="B18" s="15"/>
      <c r="C18" s="66" t="s">
        <v>4</v>
      </c>
      <c r="D18" s="10"/>
      <c r="E18" s="6"/>
      <c r="F18" s="6"/>
      <c r="G18" s="6"/>
      <c r="H18" s="6"/>
      <c r="I18" s="6"/>
      <c r="J18" s="6"/>
      <c r="K18" s="3"/>
      <c r="L18" s="16"/>
    </row>
    <row r="19" spans="2:12" x14ac:dyDescent="0.2">
      <c r="B19" s="15"/>
      <c r="C19" s="9"/>
      <c r="D19" s="10"/>
      <c r="E19" s="6"/>
      <c r="F19" s="6"/>
      <c r="G19" s="6"/>
      <c r="H19" s="6"/>
      <c r="I19" s="6"/>
      <c r="J19" s="6"/>
      <c r="K19" s="3"/>
      <c r="L19" s="16"/>
    </row>
    <row r="20" spans="2:12" x14ac:dyDescent="0.2">
      <c r="B20" s="15"/>
      <c r="C20" s="9"/>
      <c r="D20" s="23"/>
      <c r="E20" s="6"/>
      <c r="F20" s="6"/>
      <c r="I20" s="6"/>
      <c r="J20" s="6"/>
      <c r="K20" s="3"/>
      <c r="L20" s="16"/>
    </row>
    <row r="21" spans="2:12" x14ac:dyDescent="0.2">
      <c r="B21" s="15"/>
      <c r="C21" s="9"/>
      <c r="D21" s="21"/>
      <c r="E21" s="6"/>
      <c r="F21" s="6"/>
      <c r="H21" s="21"/>
      <c r="I21" s="6"/>
      <c r="J21" s="6"/>
      <c r="K21" s="3"/>
      <c r="L21" s="16"/>
    </row>
    <row r="22" spans="2:12" ht="13.5" thickBot="1" x14ac:dyDescent="0.25">
      <c r="B22" s="17"/>
      <c r="C22" s="18"/>
      <c r="D22" s="18"/>
      <c r="E22" s="18"/>
      <c r="F22" s="18"/>
      <c r="G22" s="18"/>
      <c r="H22" s="18"/>
      <c r="I22" s="18"/>
      <c r="J22" s="18"/>
      <c r="K22" s="19"/>
      <c r="L22" s="20"/>
    </row>
    <row r="23" spans="2:12" ht="13.5" thickTop="1" x14ac:dyDescent="0.2">
      <c r="B23" s="5"/>
      <c r="C23" s="5"/>
      <c r="D23" s="5"/>
      <c r="E23" s="5"/>
      <c r="F23" s="5"/>
      <c r="G23" s="5"/>
      <c r="H23" s="5"/>
      <c r="I23" s="5"/>
      <c r="J23" s="5"/>
    </row>
    <row r="24" spans="2:12" x14ac:dyDescent="0.2">
      <c r="B24" s="5"/>
      <c r="C24" s="5"/>
      <c r="D24" s="5"/>
      <c r="E24" s="5"/>
      <c r="F24" s="5"/>
      <c r="G24" s="5"/>
      <c r="H24" s="5"/>
      <c r="I24" s="5"/>
      <c r="J24" s="5"/>
    </row>
    <row r="25" spans="2:12" x14ac:dyDescent="0.2">
      <c r="B25" s="5"/>
      <c r="C25" s="5"/>
      <c r="D25" s="5"/>
      <c r="E25" s="5"/>
      <c r="F25" s="5"/>
      <c r="G25" s="5"/>
      <c r="H25" s="5"/>
      <c r="I25" s="5"/>
      <c r="J25" s="5"/>
    </row>
    <row r="28" spans="2:12" x14ac:dyDescent="0.2">
      <c r="C28" s="5"/>
      <c r="D28" s="5"/>
      <c r="E28" s="5"/>
      <c r="F28" s="5"/>
      <c r="G28" s="5"/>
      <c r="H28" s="5"/>
      <c r="I28" s="5"/>
      <c r="J28" s="5"/>
      <c r="K28" s="5"/>
    </row>
  </sheetData>
  <mergeCells count="1">
    <mergeCell ref="C4:K4"/>
  </mergeCells>
  <phoneticPr fontId="5" type="noConversion"/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200" zoomScaleNormal="200" workbookViewId="0">
      <selection activeCell="D8" sqref="D8"/>
    </sheetView>
  </sheetViews>
  <sheetFormatPr defaultRowHeight="15" x14ac:dyDescent="0.25"/>
  <cols>
    <col min="1" max="1" width="11.42578125" style="67" customWidth="1"/>
    <col min="2" max="2" width="10" style="67" bestFit="1" customWidth="1"/>
    <col min="3" max="3" width="11.140625" style="67" customWidth="1"/>
    <col min="4" max="16384" width="9.140625" style="67"/>
  </cols>
  <sheetData>
    <row r="1" spans="1:5" x14ac:dyDescent="0.25">
      <c r="A1" s="67" t="s">
        <v>63</v>
      </c>
      <c r="B1" s="67" t="s">
        <v>62</v>
      </c>
      <c r="C1" s="67" t="s">
        <v>61</v>
      </c>
      <c r="D1" s="67" t="s">
        <v>60</v>
      </c>
      <c r="E1" s="67" t="s">
        <v>67</v>
      </c>
    </row>
    <row r="2" spans="1:5" x14ac:dyDescent="0.25">
      <c r="A2" s="67" t="s">
        <v>12</v>
      </c>
      <c r="B2" s="67">
        <v>8</v>
      </c>
      <c r="C2" s="67">
        <v>9</v>
      </c>
      <c r="D2" s="67">
        <v>9</v>
      </c>
    </row>
    <row r="3" spans="1:5" x14ac:dyDescent="0.25">
      <c r="A3" s="67" t="s">
        <v>59</v>
      </c>
      <c r="B3" s="67">
        <v>3</v>
      </c>
      <c r="C3" s="67">
        <v>3</v>
      </c>
      <c r="D3" s="67">
        <v>4</v>
      </c>
    </row>
    <row r="4" spans="1:5" x14ac:dyDescent="0.25">
      <c r="A4" s="67" t="s">
        <v>69</v>
      </c>
      <c r="B4" s="67">
        <f>B2*B3</f>
        <v>24</v>
      </c>
      <c r="C4" s="67">
        <f>C2*C3</f>
        <v>27</v>
      </c>
      <c r="D4" s="67">
        <f>D2*D3</f>
        <v>36</v>
      </c>
    </row>
    <row r="6" spans="1:5" x14ac:dyDescent="0.25">
      <c r="A6" s="67" t="s">
        <v>48</v>
      </c>
      <c r="B6" s="67">
        <f>SUM(B2:D2)</f>
        <v>26</v>
      </c>
    </row>
    <row r="7" spans="1:5" x14ac:dyDescent="0.25">
      <c r="A7" s="67" t="s">
        <v>66</v>
      </c>
      <c r="B7" s="74">
        <f>SUM(B2:D2)/3</f>
        <v>8.6666666666666661</v>
      </c>
    </row>
    <row r="8" spans="1:5" x14ac:dyDescent="0.25">
      <c r="A8" s="67" t="s">
        <v>65</v>
      </c>
      <c r="B8" s="73">
        <f>ROUND(B7,1)</f>
        <v>8.6999999999999993</v>
      </c>
    </row>
    <row r="9" spans="1:5" x14ac:dyDescent="0.25">
      <c r="A9" s="67" t="s">
        <v>64</v>
      </c>
      <c r="B9" s="72">
        <f>SUMPRODUCT(B2:D2,B3:D3)/SUM(B3:D3)</f>
        <v>8.6999999999999993</v>
      </c>
      <c r="C9" s="67" t="s">
        <v>68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showGridLines="0" workbookViewId="0"/>
  </sheetViews>
  <sheetFormatPr defaultRowHeight="12.75" x14ac:dyDescent="0.2"/>
  <cols>
    <col min="1" max="1" width="2.7109375" style="29" customWidth="1"/>
    <col min="2" max="2" width="16.7109375" style="29" customWidth="1"/>
    <col min="3" max="3" width="11.28515625" style="29" customWidth="1"/>
    <col min="4" max="4" width="9.5703125" style="29" bestFit="1" customWidth="1"/>
    <col min="5" max="5" width="11.85546875" style="29" bestFit="1" customWidth="1"/>
    <col min="6" max="6" width="11.28515625" style="29" bestFit="1" customWidth="1"/>
    <col min="7" max="7" width="9.5703125" style="29" customWidth="1"/>
    <col min="8" max="8" width="6.5703125" style="29" bestFit="1" customWidth="1"/>
    <col min="9" max="9" width="3.140625" style="29" customWidth="1"/>
    <col min="10" max="10" width="3.28515625" style="29" customWidth="1"/>
    <col min="11" max="16384" width="9.140625" style="29"/>
  </cols>
  <sheetData>
    <row r="3" spans="2:11" x14ac:dyDescent="0.2">
      <c r="B3" s="28"/>
    </row>
    <row r="4" spans="2:11" ht="15" x14ac:dyDescent="0.2">
      <c r="B4" s="30"/>
    </row>
    <row r="6" spans="2:11" customFormat="1" ht="29.25" customHeight="1" x14ac:dyDescent="0.2">
      <c r="B6" s="98" t="s">
        <v>29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customFormat="1" x14ac:dyDescent="0.2"/>
    <row r="8" spans="2:11" customFormat="1" x14ac:dyDescent="0.2">
      <c r="B8" s="2" t="s">
        <v>30</v>
      </c>
      <c r="C8" s="2" t="s">
        <v>31</v>
      </c>
      <c r="D8" s="2" t="s">
        <v>21</v>
      </c>
      <c r="E8" s="33"/>
      <c r="F8" s="43" t="s">
        <v>8</v>
      </c>
      <c r="G8" s="55"/>
    </row>
    <row r="9" spans="2:11" customFormat="1" x14ac:dyDescent="0.2">
      <c r="B9" s="1" t="s">
        <v>8</v>
      </c>
      <c r="C9" s="1" t="s">
        <v>32</v>
      </c>
      <c r="D9" s="45">
        <v>294.14999999999998</v>
      </c>
      <c r="E9" s="34"/>
      <c r="F9" s="43" t="s">
        <v>7</v>
      </c>
      <c r="G9" s="55"/>
    </row>
    <row r="10" spans="2:11" customFormat="1" x14ac:dyDescent="0.2">
      <c r="B10" s="1" t="s">
        <v>7</v>
      </c>
      <c r="C10" s="1" t="s">
        <v>33</v>
      </c>
      <c r="D10" s="45">
        <v>4889.62</v>
      </c>
      <c r="E10" s="34"/>
      <c r="F10" s="43" t="s">
        <v>9</v>
      </c>
      <c r="G10" s="55"/>
    </row>
    <row r="11" spans="2:11" customFormat="1" x14ac:dyDescent="0.2">
      <c r="B11" s="1" t="s">
        <v>7</v>
      </c>
      <c r="C11" s="1" t="s">
        <v>32</v>
      </c>
      <c r="D11" s="45">
        <v>286.45999999999998</v>
      </c>
      <c r="E11" s="34"/>
      <c r="F11" s="34"/>
      <c r="G11" s="26"/>
    </row>
    <row r="12" spans="2:11" customFormat="1" x14ac:dyDescent="0.2">
      <c r="B12" s="1" t="s">
        <v>8</v>
      </c>
      <c r="C12" s="1" t="s">
        <v>32</v>
      </c>
      <c r="D12" s="45">
        <v>174.62</v>
      </c>
      <c r="E12" s="34"/>
      <c r="F12" s="43" t="s">
        <v>32</v>
      </c>
      <c r="G12" s="55"/>
    </row>
    <row r="13" spans="2:11" x14ac:dyDescent="0.2">
      <c r="B13" s="1" t="s">
        <v>7</v>
      </c>
      <c r="C13" s="1" t="s">
        <v>32</v>
      </c>
      <c r="D13" s="45">
        <v>211.35</v>
      </c>
      <c r="E13" s="32"/>
      <c r="F13" s="43" t="s">
        <v>33</v>
      </c>
      <c r="G13" s="55"/>
    </row>
    <row r="14" spans="2:11" x14ac:dyDescent="0.2">
      <c r="B14" s="1" t="s">
        <v>7</v>
      </c>
      <c r="C14" s="1" t="s">
        <v>32</v>
      </c>
      <c r="D14" s="45">
        <v>294.43</v>
      </c>
      <c r="E14" s="29" t="s">
        <v>0</v>
      </c>
      <c r="F14" s="43" t="s">
        <v>34</v>
      </c>
      <c r="G14" s="55"/>
    </row>
    <row r="15" spans="2:11" x14ac:dyDescent="0.2">
      <c r="B15" s="1" t="s">
        <v>9</v>
      </c>
      <c r="C15" s="1" t="s">
        <v>34</v>
      </c>
      <c r="D15" s="45">
        <v>261.56</v>
      </c>
      <c r="F15" s="43" t="s">
        <v>35</v>
      </c>
      <c r="G15" s="55"/>
    </row>
    <row r="16" spans="2:11" x14ac:dyDescent="0.2">
      <c r="B16" s="1" t="s">
        <v>7</v>
      </c>
      <c r="C16" s="1" t="s">
        <v>33</v>
      </c>
      <c r="D16" s="45">
        <v>447.95</v>
      </c>
    </row>
    <row r="17" spans="2:4" x14ac:dyDescent="0.2">
      <c r="B17" s="1" t="s">
        <v>7</v>
      </c>
      <c r="C17" s="1" t="s">
        <v>35</v>
      </c>
      <c r="D17" s="45">
        <v>6181.64</v>
      </c>
    </row>
    <row r="18" spans="2:4" x14ac:dyDescent="0.2">
      <c r="B18" s="1" t="s">
        <v>7</v>
      </c>
      <c r="C18" s="1" t="s">
        <v>32</v>
      </c>
      <c r="D18" s="45">
        <v>183.01</v>
      </c>
    </row>
    <row r="19" spans="2:4" x14ac:dyDescent="0.2">
      <c r="B19" s="1" t="s">
        <v>9</v>
      </c>
      <c r="C19" s="1" t="s">
        <v>35</v>
      </c>
      <c r="D19" s="45">
        <v>135.25</v>
      </c>
    </row>
    <row r="20" spans="2:4" x14ac:dyDescent="0.2">
      <c r="B20" s="1" t="s">
        <v>8</v>
      </c>
      <c r="C20" s="1" t="s">
        <v>35</v>
      </c>
      <c r="D20" s="45">
        <v>235.81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showGridLines="0" workbookViewId="0">
      <selection activeCell="F29" sqref="F29"/>
    </sheetView>
  </sheetViews>
  <sheetFormatPr defaultRowHeight="12.75" x14ac:dyDescent="0.2"/>
  <cols>
    <col min="1" max="1" width="2.7109375" customWidth="1"/>
    <col min="2" max="2" width="16.7109375" customWidth="1"/>
    <col min="3" max="3" width="11.28515625" bestFit="1" customWidth="1"/>
    <col min="4" max="4" width="9.5703125" bestFit="1" customWidth="1"/>
    <col min="5" max="5" width="10.7109375" customWidth="1"/>
    <col min="6" max="6" width="11.2851562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ht="29.25" customHeight="1" x14ac:dyDescent="0.2">
      <c r="B6" s="98" t="s">
        <v>29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x14ac:dyDescent="0.2">
      <c r="B8" s="2" t="s">
        <v>30</v>
      </c>
      <c r="C8" s="2" t="s">
        <v>31</v>
      </c>
      <c r="D8" s="2" t="s">
        <v>21</v>
      </c>
      <c r="E8" s="33"/>
      <c r="F8" s="43" t="s">
        <v>8</v>
      </c>
      <c r="G8" s="44">
        <f>COUNTIF($B$9:$B$20,F8)</f>
        <v>3</v>
      </c>
    </row>
    <row r="9" spans="2:11" x14ac:dyDescent="0.2">
      <c r="B9" s="1" t="s">
        <v>8</v>
      </c>
      <c r="C9" s="1" t="s">
        <v>32</v>
      </c>
      <c r="D9" s="45">
        <v>294.14999999999998</v>
      </c>
      <c r="E9" s="34"/>
      <c r="F9" s="43" t="s">
        <v>7</v>
      </c>
      <c r="G9" s="44">
        <f>COUNTIF($B$9:$B$20,F9)</f>
        <v>7</v>
      </c>
    </row>
    <row r="10" spans="2:11" x14ac:dyDescent="0.2">
      <c r="B10" s="1" t="s">
        <v>7</v>
      </c>
      <c r="C10" s="1" t="s">
        <v>33</v>
      </c>
      <c r="D10" s="45">
        <v>4889.62</v>
      </c>
      <c r="E10" s="34"/>
      <c r="F10" s="43" t="s">
        <v>9</v>
      </c>
      <c r="G10" s="44">
        <f>COUNTIF($B$9:$B$20,F10)</f>
        <v>2</v>
      </c>
    </row>
    <row r="11" spans="2:11" x14ac:dyDescent="0.2">
      <c r="B11" s="1" t="s">
        <v>7</v>
      </c>
      <c r="C11" s="1" t="s">
        <v>32</v>
      </c>
      <c r="D11" s="45">
        <v>286.45999999999998</v>
      </c>
      <c r="E11" s="34"/>
      <c r="F11" s="34"/>
    </row>
    <row r="12" spans="2:11" x14ac:dyDescent="0.2">
      <c r="B12" s="1" t="s">
        <v>8</v>
      </c>
      <c r="C12" s="1" t="s">
        <v>32</v>
      </c>
      <c r="D12" s="45">
        <v>174.62</v>
      </c>
      <c r="E12" s="34"/>
      <c r="F12" s="43" t="s">
        <v>32</v>
      </c>
      <c r="G12" s="44">
        <f>COUNTIF($C$9:$C$20,F12)</f>
        <v>6</v>
      </c>
    </row>
    <row r="13" spans="2:11" s="29" customFormat="1" x14ac:dyDescent="0.2">
      <c r="B13" s="1" t="s">
        <v>7</v>
      </c>
      <c r="C13" s="1" t="s">
        <v>32</v>
      </c>
      <c r="D13" s="45">
        <v>211.35</v>
      </c>
      <c r="E13" s="32"/>
      <c r="F13" s="43" t="s">
        <v>33</v>
      </c>
      <c r="G13" s="44">
        <f>COUNTIF($C$9:$C$20,F13)</f>
        <v>2</v>
      </c>
    </row>
    <row r="14" spans="2:11" s="29" customFormat="1" x14ac:dyDescent="0.2">
      <c r="B14" s="1" t="s">
        <v>7</v>
      </c>
      <c r="C14" s="1" t="s">
        <v>32</v>
      </c>
      <c r="D14" s="45">
        <v>294.43</v>
      </c>
      <c r="E14" s="29" t="s">
        <v>0</v>
      </c>
      <c r="F14" s="43" t="s">
        <v>34</v>
      </c>
      <c r="G14" s="44">
        <f>COUNTIF($C$9:$C$20,F14)</f>
        <v>1</v>
      </c>
    </row>
    <row r="15" spans="2:11" s="29" customFormat="1" x14ac:dyDescent="0.2">
      <c r="B15" s="1" t="s">
        <v>9</v>
      </c>
      <c r="C15" s="1" t="s">
        <v>34</v>
      </c>
      <c r="D15" s="45">
        <v>261.56</v>
      </c>
      <c r="F15" s="43" t="s">
        <v>35</v>
      </c>
      <c r="G15" s="44">
        <f>COUNTIF($C$9:$C$20,F15)</f>
        <v>3</v>
      </c>
    </row>
    <row r="16" spans="2:11" s="29" customFormat="1" x14ac:dyDescent="0.2">
      <c r="B16" s="1" t="s">
        <v>7</v>
      </c>
      <c r="C16" s="1" t="s">
        <v>33</v>
      </c>
      <c r="D16" s="45">
        <v>447.95</v>
      </c>
    </row>
    <row r="17" spans="2:4" s="29" customFormat="1" x14ac:dyDescent="0.2">
      <c r="B17" s="1" t="s">
        <v>7</v>
      </c>
      <c r="C17" s="1" t="s">
        <v>35</v>
      </c>
      <c r="D17" s="45">
        <v>6181.64</v>
      </c>
    </row>
    <row r="18" spans="2:4" s="29" customFormat="1" x14ac:dyDescent="0.2">
      <c r="B18" s="1" t="s">
        <v>7</v>
      </c>
      <c r="C18" s="1" t="s">
        <v>32</v>
      </c>
      <c r="D18" s="45">
        <v>183.01</v>
      </c>
    </row>
    <row r="19" spans="2:4" s="29" customFormat="1" x14ac:dyDescent="0.2">
      <c r="B19" s="1" t="s">
        <v>9</v>
      </c>
      <c r="C19" s="1" t="s">
        <v>35</v>
      </c>
      <c r="D19" s="45">
        <v>135.25</v>
      </c>
    </row>
    <row r="20" spans="2:4" s="29" customFormat="1" x14ac:dyDescent="0.2">
      <c r="B20" s="1" t="s">
        <v>8</v>
      </c>
      <c r="C20" s="1" t="s">
        <v>35</v>
      </c>
      <c r="D20" s="45">
        <v>235.81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zoomScale="230" zoomScaleNormal="230" workbookViewId="0">
      <selection activeCell="D8" sqref="D8"/>
    </sheetView>
  </sheetViews>
  <sheetFormatPr defaultRowHeight="15" x14ac:dyDescent="0.25"/>
  <cols>
    <col min="1" max="1" width="4" style="67" customWidth="1"/>
    <col min="2" max="16384" width="9.140625" style="67"/>
  </cols>
  <sheetData>
    <row r="2" spans="2:4" x14ac:dyDescent="0.25">
      <c r="B2" s="75" t="s">
        <v>11</v>
      </c>
      <c r="C2" s="75" t="s">
        <v>83</v>
      </c>
      <c r="D2" s="75" t="s">
        <v>82</v>
      </c>
    </row>
    <row r="3" spans="2:4" x14ac:dyDescent="0.25">
      <c r="B3" s="75" t="s">
        <v>16</v>
      </c>
      <c r="C3" s="75" t="s">
        <v>80</v>
      </c>
      <c r="D3" s="75">
        <v>7</v>
      </c>
    </row>
    <row r="4" spans="2:4" x14ac:dyDescent="0.25">
      <c r="B4" s="75" t="s">
        <v>50</v>
      </c>
      <c r="C4" s="75" t="s">
        <v>77</v>
      </c>
      <c r="D4" s="75">
        <v>5</v>
      </c>
    </row>
    <row r="5" spans="2:4" x14ac:dyDescent="0.25">
      <c r="B5" s="75" t="s">
        <v>81</v>
      </c>
      <c r="C5" s="75" t="s">
        <v>80</v>
      </c>
      <c r="D5" s="75">
        <v>6</v>
      </c>
    </row>
    <row r="6" spans="2:4" x14ac:dyDescent="0.25">
      <c r="B6" s="75" t="s">
        <v>79</v>
      </c>
      <c r="C6" s="75" t="s">
        <v>77</v>
      </c>
      <c r="D6" s="75">
        <v>6</v>
      </c>
    </row>
    <row r="7" spans="2:4" x14ac:dyDescent="0.25">
      <c r="B7" s="75" t="s">
        <v>78</v>
      </c>
      <c r="C7" s="75" t="s">
        <v>77</v>
      </c>
      <c r="D7" s="75">
        <v>8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opLeftCell="A2" zoomScale="210" zoomScaleNormal="210" workbookViewId="0">
      <selection activeCell="D8" sqref="D8"/>
    </sheetView>
  </sheetViews>
  <sheetFormatPr defaultRowHeight="15" x14ac:dyDescent="0.25"/>
  <cols>
    <col min="1" max="1" width="4" style="67" customWidth="1"/>
    <col min="2" max="16384" width="9.140625" style="67"/>
  </cols>
  <sheetData>
    <row r="2" spans="2:5" x14ac:dyDescent="0.25">
      <c r="B2" s="75" t="s">
        <v>11</v>
      </c>
      <c r="C2" s="75" t="s">
        <v>83</v>
      </c>
      <c r="D2" s="75" t="s">
        <v>82</v>
      </c>
    </row>
    <row r="3" spans="2:5" x14ac:dyDescent="0.25">
      <c r="B3" s="75" t="s">
        <v>16</v>
      </c>
      <c r="C3" s="75" t="s">
        <v>80</v>
      </c>
      <c r="D3" s="75">
        <v>7</v>
      </c>
    </row>
    <row r="4" spans="2:5" x14ac:dyDescent="0.25">
      <c r="B4" s="75" t="s">
        <v>50</v>
      </c>
      <c r="C4" s="75" t="s">
        <v>77</v>
      </c>
      <c r="D4" s="75">
        <v>5</v>
      </c>
    </row>
    <row r="5" spans="2:5" x14ac:dyDescent="0.25">
      <c r="B5" s="75" t="s">
        <v>81</v>
      </c>
      <c r="C5" s="75" t="s">
        <v>80</v>
      </c>
      <c r="D5" s="75">
        <v>6</v>
      </c>
    </row>
    <row r="6" spans="2:5" x14ac:dyDescent="0.25">
      <c r="B6" s="75" t="s">
        <v>79</v>
      </c>
      <c r="C6" s="75" t="s">
        <v>77</v>
      </c>
      <c r="D6" s="75">
        <v>6</v>
      </c>
    </row>
    <row r="7" spans="2:5" x14ac:dyDescent="0.25">
      <c r="B7" s="75" t="s">
        <v>78</v>
      </c>
      <c r="C7" s="75" t="s">
        <v>77</v>
      </c>
      <c r="D7" s="75">
        <v>8</v>
      </c>
    </row>
    <row r="8" spans="2:5" x14ac:dyDescent="0.25">
      <c r="B8" s="75" t="s">
        <v>48</v>
      </c>
      <c r="D8" s="75">
        <f>SUM(D3:D7)</f>
        <v>32</v>
      </c>
      <c r="E8" s="67" t="s">
        <v>76</v>
      </c>
    </row>
    <row r="9" spans="2:5" x14ac:dyDescent="0.25">
      <c r="B9" s="75" t="s">
        <v>75</v>
      </c>
      <c r="D9" s="75">
        <f>SUMIF(C3:C7,"M",D3:D7)</f>
        <v>19</v>
      </c>
      <c r="E9" s="67" t="s">
        <v>74</v>
      </c>
    </row>
    <row r="10" spans="2:5" x14ac:dyDescent="0.25">
      <c r="B10" s="67" t="s">
        <v>73</v>
      </c>
      <c r="D10" s="67">
        <f>COUNTIF(C3:C7,"M")</f>
        <v>3</v>
      </c>
      <c r="E10" s="67" t="s">
        <v>72</v>
      </c>
    </row>
    <row r="11" spans="2:5" x14ac:dyDescent="0.25">
      <c r="B11" s="67" t="s">
        <v>71</v>
      </c>
      <c r="D11" s="67">
        <f>D9/D10</f>
        <v>6.333333333333333</v>
      </c>
      <c r="E11" s="67" t="s">
        <v>70</v>
      </c>
    </row>
  </sheetData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showGridLines="0" workbookViewId="0">
      <selection activeCell="K29" sqref="K29"/>
    </sheetView>
  </sheetViews>
  <sheetFormatPr defaultRowHeight="12.75" x14ac:dyDescent="0.2"/>
  <cols>
    <col min="1" max="1" width="2.7109375" style="29" customWidth="1"/>
    <col min="2" max="2" width="16.7109375" style="29" customWidth="1"/>
    <col min="3" max="3" width="11.28515625" style="29" customWidth="1"/>
    <col min="4" max="4" width="9.5703125" style="29" bestFit="1" customWidth="1"/>
    <col min="5" max="5" width="11.85546875" style="29" bestFit="1" customWidth="1"/>
    <col min="6" max="6" width="11.28515625" style="29" bestFit="1" customWidth="1"/>
    <col min="7" max="7" width="9.5703125" style="29" customWidth="1"/>
    <col min="8" max="8" width="6.5703125" style="29" bestFit="1" customWidth="1"/>
    <col min="9" max="9" width="3.140625" style="29" customWidth="1"/>
    <col min="10" max="10" width="3.28515625" style="29" customWidth="1"/>
    <col min="11" max="16384" width="9.140625" style="29"/>
  </cols>
  <sheetData>
    <row r="3" spans="2:11" x14ac:dyDescent="0.2">
      <c r="B3" s="28"/>
    </row>
    <row r="4" spans="2:11" ht="15" x14ac:dyDescent="0.2">
      <c r="B4" s="30"/>
    </row>
    <row r="6" spans="2:11" customFormat="1" ht="29.25" customHeight="1" x14ac:dyDescent="0.2">
      <c r="B6" s="98" t="s">
        <v>36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customFormat="1" x14ac:dyDescent="0.2"/>
    <row r="8" spans="2:11" customFormat="1" x14ac:dyDescent="0.2">
      <c r="B8" s="2" t="s">
        <v>30</v>
      </c>
      <c r="C8" s="2" t="s">
        <v>31</v>
      </c>
      <c r="D8" s="2" t="s">
        <v>21</v>
      </c>
      <c r="E8" s="33"/>
      <c r="F8" s="43" t="s">
        <v>8</v>
      </c>
      <c r="G8" s="55"/>
    </row>
    <row r="9" spans="2:11" customFormat="1" x14ac:dyDescent="0.2">
      <c r="B9" s="1" t="s">
        <v>8</v>
      </c>
      <c r="C9" s="1" t="s">
        <v>32</v>
      </c>
      <c r="D9" s="45">
        <v>294.14999999999998</v>
      </c>
      <c r="E9" s="34"/>
      <c r="F9" s="43" t="s">
        <v>7</v>
      </c>
      <c r="G9" s="55"/>
    </row>
    <row r="10" spans="2:11" customFormat="1" x14ac:dyDescent="0.2">
      <c r="B10" s="1" t="s">
        <v>7</v>
      </c>
      <c r="C10" s="1" t="s">
        <v>33</v>
      </c>
      <c r="D10" s="45">
        <v>4889.62</v>
      </c>
      <c r="E10" s="34"/>
      <c r="F10" s="43" t="s">
        <v>9</v>
      </c>
      <c r="G10" s="55"/>
    </row>
    <row r="11" spans="2:11" customFormat="1" x14ac:dyDescent="0.2">
      <c r="B11" s="1" t="s">
        <v>7</v>
      </c>
      <c r="C11" s="1" t="s">
        <v>32</v>
      </c>
      <c r="D11" s="45">
        <v>286.45999999999998</v>
      </c>
      <c r="E11" s="34"/>
      <c r="F11" s="34"/>
      <c r="G11" s="26"/>
    </row>
    <row r="12" spans="2:11" customFormat="1" x14ac:dyDescent="0.2">
      <c r="B12" s="1" t="s">
        <v>8</v>
      </c>
      <c r="C12" s="1" t="s">
        <v>32</v>
      </c>
      <c r="D12" s="45">
        <v>174.62</v>
      </c>
      <c r="E12" s="34"/>
      <c r="F12" s="43" t="s">
        <v>32</v>
      </c>
      <c r="G12" s="55"/>
    </row>
    <row r="13" spans="2:11" x14ac:dyDescent="0.2">
      <c r="B13" s="1" t="s">
        <v>7</v>
      </c>
      <c r="C13" s="1" t="s">
        <v>32</v>
      </c>
      <c r="D13" s="45">
        <v>211.35</v>
      </c>
      <c r="E13" s="32"/>
      <c r="F13" s="43" t="s">
        <v>33</v>
      </c>
      <c r="G13" s="55"/>
    </row>
    <row r="14" spans="2:11" x14ac:dyDescent="0.2">
      <c r="B14" s="1" t="s">
        <v>7</v>
      </c>
      <c r="C14" s="1" t="s">
        <v>32</v>
      </c>
      <c r="D14" s="45">
        <v>294.43</v>
      </c>
      <c r="E14" s="29" t="s">
        <v>0</v>
      </c>
      <c r="F14" s="43" t="s">
        <v>34</v>
      </c>
      <c r="G14" s="55"/>
    </row>
    <row r="15" spans="2:11" x14ac:dyDescent="0.2">
      <c r="B15" s="1" t="s">
        <v>9</v>
      </c>
      <c r="C15" s="1" t="s">
        <v>34</v>
      </c>
      <c r="D15" s="45">
        <v>261.56</v>
      </c>
      <c r="F15" s="43" t="s">
        <v>35</v>
      </c>
      <c r="G15" s="55"/>
    </row>
    <row r="16" spans="2:11" x14ac:dyDescent="0.2">
      <c r="B16" s="1" t="s">
        <v>7</v>
      </c>
      <c r="C16" s="1" t="s">
        <v>33</v>
      </c>
      <c r="D16" s="45">
        <v>447.95</v>
      </c>
      <c r="G16" s="56"/>
    </row>
    <row r="17" spans="2:4" x14ac:dyDescent="0.2">
      <c r="B17" s="1" t="s">
        <v>7</v>
      </c>
      <c r="C17" s="1" t="s">
        <v>35</v>
      </c>
      <c r="D17" s="45">
        <v>6181.64</v>
      </c>
    </row>
    <row r="18" spans="2:4" x14ac:dyDescent="0.2">
      <c r="B18" s="1" t="s">
        <v>7</v>
      </c>
      <c r="C18" s="1" t="s">
        <v>32</v>
      </c>
      <c r="D18" s="45">
        <v>183.01</v>
      </c>
    </row>
    <row r="19" spans="2:4" x14ac:dyDescent="0.2">
      <c r="B19" s="1" t="s">
        <v>9</v>
      </c>
      <c r="C19" s="1" t="s">
        <v>35</v>
      </c>
      <c r="D19" s="45">
        <v>135.25</v>
      </c>
    </row>
    <row r="20" spans="2:4" x14ac:dyDescent="0.2">
      <c r="B20" s="1" t="s">
        <v>8</v>
      </c>
      <c r="C20" s="1" t="s">
        <v>35</v>
      </c>
      <c r="D20" s="45">
        <v>235.81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1.28515625" bestFit="1" customWidth="1"/>
    <col min="4" max="4" width="9.5703125" bestFit="1" customWidth="1"/>
    <col min="5" max="5" width="10.7109375" customWidth="1"/>
    <col min="6" max="6" width="11.2851562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ht="29.25" customHeight="1" x14ac:dyDescent="0.2">
      <c r="B6" s="98" t="s">
        <v>36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x14ac:dyDescent="0.2">
      <c r="B8" s="2" t="s">
        <v>30</v>
      </c>
      <c r="C8" s="2" t="s">
        <v>31</v>
      </c>
      <c r="D8" s="2" t="s">
        <v>21</v>
      </c>
      <c r="E8" s="33"/>
      <c r="F8" s="43" t="s">
        <v>8</v>
      </c>
      <c r="G8" s="44">
        <f>SUMIF($B$9:$B$20,F8,$D$9:$D$20)</f>
        <v>704.57999999999993</v>
      </c>
    </row>
    <row r="9" spans="2:11" x14ac:dyDescent="0.2">
      <c r="B9" s="1" t="s">
        <v>8</v>
      </c>
      <c r="C9" s="1" t="s">
        <v>32</v>
      </c>
      <c r="D9" s="45">
        <v>294.14999999999998</v>
      </c>
      <c r="E9" s="34"/>
      <c r="F9" s="43" t="s">
        <v>7</v>
      </c>
      <c r="G9" s="42">
        <f>SUMIF($B$9:$B$20,F9,$D$9:$D$20)</f>
        <v>12494.460000000001</v>
      </c>
    </row>
    <row r="10" spans="2:11" x14ac:dyDescent="0.2">
      <c r="B10" s="1" t="s">
        <v>7</v>
      </c>
      <c r="C10" s="1" t="s">
        <v>33</v>
      </c>
      <c r="D10" s="45">
        <v>4889.62</v>
      </c>
      <c r="E10" s="34"/>
      <c r="F10" s="43" t="s">
        <v>9</v>
      </c>
      <c r="G10" s="44">
        <f>SUMIF($B$9:$B$20,F10,$D$9:$D$20)</f>
        <v>396.81</v>
      </c>
    </row>
    <row r="11" spans="2:11" x14ac:dyDescent="0.2">
      <c r="B11" s="1" t="s">
        <v>7</v>
      </c>
      <c r="C11" s="1" t="s">
        <v>32</v>
      </c>
      <c r="D11" s="45">
        <v>286.45999999999998</v>
      </c>
      <c r="E11" s="34"/>
      <c r="F11" s="34"/>
    </row>
    <row r="12" spans="2:11" x14ac:dyDescent="0.2">
      <c r="B12" s="1" t="s">
        <v>8</v>
      </c>
      <c r="C12" s="1" t="s">
        <v>32</v>
      </c>
      <c r="D12" s="45">
        <v>174.62</v>
      </c>
      <c r="E12" s="34"/>
      <c r="F12" s="43" t="s">
        <v>32</v>
      </c>
      <c r="G12" s="42">
        <f>SUMIF($C$9:$C$20,F12,$D$9:$D$20)</f>
        <v>1444.02</v>
      </c>
    </row>
    <row r="13" spans="2:11" s="29" customFormat="1" x14ac:dyDescent="0.2">
      <c r="B13" s="1" t="s">
        <v>7</v>
      </c>
      <c r="C13" s="1" t="s">
        <v>32</v>
      </c>
      <c r="D13" s="45">
        <v>211.35</v>
      </c>
      <c r="E13" s="32"/>
      <c r="F13" s="43" t="s">
        <v>33</v>
      </c>
      <c r="G13" s="42">
        <f>SUMIF($C$9:$C$20,F13,$D$9:$D$20)</f>
        <v>5337.57</v>
      </c>
    </row>
    <row r="14" spans="2:11" s="29" customFormat="1" x14ac:dyDescent="0.2">
      <c r="B14" s="1" t="s">
        <v>7</v>
      </c>
      <c r="C14" s="1" t="s">
        <v>32</v>
      </c>
      <c r="D14" s="45">
        <v>294.43</v>
      </c>
      <c r="E14" s="29" t="s">
        <v>0</v>
      </c>
      <c r="F14" s="43" t="s">
        <v>34</v>
      </c>
      <c r="G14" s="42">
        <f>SUMIF($C$9:$C$20,F14,$D$9:$D$20)</f>
        <v>261.56</v>
      </c>
    </row>
    <row r="15" spans="2:11" s="29" customFormat="1" x14ac:dyDescent="0.2">
      <c r="B15" s="1" t="s">
        <v>9</v>
      </c>
      <c r="C15" s="1" t="s">
        <v>34</v>
      </c>
      <c r="D15" s="45">
        <v>261.56</v>
      </c>
      <c r="F15" s="43" t="s">
        <v>35</v>
      </c>
      <c r="G15" s="42">
        <f>SUMIF($C$9:$C$20,F15,$D$9:$D$20)</f>
        <v>6552.7000000000007</v>
      </c>
    </row>
    <row r="16" spans="2:11" s="29" customFormat="1" x14ac:dyDescent="0.2">
      <c r="B16" s="1" t="s">
        <v>7</v>
      </c>
      <c r="C16" s="1" t="s">
        <v>33</v>
      </c>
      <c r="D16" s="45">
        <v>447.95</v>
      </c>
    </row>
    <row r="17" spans="2:4" s="29" customFormat="1" x14ac:dyDescent="0.2">
      <c r="B17" s="1" t="s">
        <v>7</v>
      </c>
      <c r="C17" s="1" t="s">
        <v>35</v>
      </c>
      <c r="D17" s="45">
        <v>6181.64</v>
      </c>
    </row>
    <row r="18" spans="2:4" s="29" customFormat="1" x14ac:dyDescent="0.2">
      <c r="B18" s="1" t="s">
        <v>7</v>
      </c>
      <c r="C18" s="1" t="s">
        <v>32</v>
      </c>
      <c r="D18" s="45">
        <v>183.01</v>
      </c>
    </row>
    <row r="19" spans="2:4" s="29" customFormat="1" x14ac:dyDescent="0.2">
      <c r="B19" s="1" t="s">
        <v>9</v>
      </c>
      <c r="C19" s="1" t="s">
        <v>35</v>
      </c>
      <c r="D19" s="45">
        <v>135.25</v>
      </c>
    </row>
    <row r="20" spans="2:4" s="29" customFormat="1" x14ac:dyDescent="0.2">
      <c r="B20" s="1" t="s">
        <v>8</v>
      </c>
      <c r="C20" s="1" t="s">
        <v>35</v>
      </c>
      <c r="D20" s="45">
        <v>235.81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3"/>
  <sheetViews>
    <sheetView showGridLines="0" zoomScale="130" zoomScaleNormal="130" workbookViewId="0"/>
  </sheetViews>
  <sheetFormatPr defaultRowHeight="12.75" x14ac:dyDescent="0.2"/>
  <cols>
    <col min="1" max="1" width="2.7109375" style="29" customWidth="1"/>
    <col min="2" max="2" width="16.7109375" style="29" customWidth="1"/>
    <col min="3" max="3" width="15.140625" style="29" customWidth="1"/>
    <col min="4" max="4" width="9.5703125" style="29" bestFit="1" customWidth="1"/>
    <col min="5" max="5" width="11.85546875" style="29" bestFit="1" customWidth="1"/>
    <col min="6" max="6" width="9.140625" style="29"/>
    <col min="7" max="7" width="11.85546875" style="29" bestFit="1" customWidth="1"/>
    <col min="8" max="8" width="8.85546875" style="29" customWidth="1"/>
    <col min="9" max="9" width="3.140625" style="29" customWidth="1"/>
    <col min="10" max="10" width="3.28515625" style="29" customWidth="1"/>
    <col min="11" max="16384" width="9.140625" style="29"/>
  </cols>
  <sheetData>
    <row r="3" spans="2:11" x14ac:dyDescent="0.2">
      <c r="B3" s="28"/>
    </row>
    <row r="4" spans="2:11" ht="15" x14ac:dyDescent="0.2">
      <c r="B4" s="30"/>
    </row>
    <row r="6" spans="2:11" customFormat="1" x14ac:dyDescent="0.2">
      <c r="B6" s="98" t="s">
        <v>44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customFormat="1" x14ac:dyDescent="0.2"/>
    <row r="8" spans="2:11" customFormat="1" ht="25.5" x14ac:dyDescent="0.2">
      <c r="B8" s="51" t="s">
        <v>37</v>
      </c>
      <c r="C8" s="51" t="s">
        <v>42</v>
      </c>
      <c r="D8" s="52" t="s">
        <v>43</v>
      </c>
      <c r="E8" s="33"/>
    </row>
    <row r="9" spans="2:11" customFormat="1" x14ac:dyDescent="0.2">
      <c r="B9" s="46">
        <v>3</v>
      </c>
      <c r="C9" s="47" t="s">
        <v>38</v>
      </c>
      <c r="D9" s="48">
        <v>55</v>
      </c>
      <c r="E9" s="49"/>
      <c r="F9" s="100" t="s">
        <v>38</v>
      </c>
      <c r="G9" s="101"/>
      <c r="H9" s="57"/>
    </row>
    <row r="10" spans="2:11" customFormat="1" x14ac:dyDescent="0.2">
      <c r="B10" s="46">
        <v>8</v>
      </c>
      <c r="C10" s="47" t="s">
        <v>38</v>
      </c>
      <c r="D10" s="48">
        <v>28</v>
      </c>
      <c r="E10" s="49"/>
      <c r="F10" s="100" t="s">
        <v>39</v>
      </c>
      <c r="G10" s="101"/>
      <c r="H10" s="57"/>
    </row>
    <row r="11" spans="2:11" customFormat="1" x14ac:dyDescent="0.2">
      <c r="B11" s="46">
        <v>11</v>
      </c>
      <c r="C11" s="47" t="s">
        <v>38</v>
      </c>
      <c r="D11" s="48">
        <v>20</v>
      </c>
      <c r="E11" s="49"/>
      <c r="F11" s="100" t="s">
        <v>41</v>
      </c>
      <c r="G11" s="101"/>
      <c r="H11" s="57"/>
    </row>
    <row r="12" spans="2:11" customFormat="1" x14ac:dyDescent="0.2">
      <c r="B12" s="46">
        <v>20</v>
      </c>
      <c r="C12" s="47" t="s">
        <v>38</v>
      </c>
      <c r="D12" s="48">
        <v>30</v>
      </c>
      <c r="E12" s="49"/>
    </row>
    <row r="13" spans="2:11" x14ac:dyDescent="0.2">
      <c r="B13" s="46">
        <v>25</v>
      </c>
      <c r="C13" s="47" t="s">
        <v>38</v>
      </c>
      <c r="D13" s="48">
        <v>41</v>
      </c>
      <c r="E13" s="50"/>
    </row>
    <row r="14" spans="2:11" x14ac:dyDescent="0.2">
      <c r="B14" s="46">
        <v>2</v>
      </c>
      <c r="C14" s="47" t="s">
        <v>39</v>
      </c>
      <c r="D14" s="48">
        <v>58</v>
      </c>
      <c r="E14" s="29" t="s">
        <v>0</v>
      </c>
      <c r="F14" s="29" t="s">
        <v>0</v>
      </c>
      <c r="G14" s="29" t="s">
        <v>0</v>
      </c>
    </row>
    <row r="15" spans="2:11" x14ac:dyDescent="0.2">
      <c r="B15" s="46">
        <v>7</v>
      </c>
      <c r="C15" s="47" t="s">
        <v>39</v>
      </c>
      <c r="D15" s="48">
        <v>26</v>
      </c>
    </row>
    <row r="16" spans="2:11" x14ac:dyDescent="0.2">
      <c r="B16" s="46">
        <v>9</v>
      </c>
      <c r="C16" s="47" t="s">
        <v>39</v>
      </c>
      <c r="D16" s="48">
        <v>39</v>
      </c>
    </row>
    <row r="17" spans="2:4" x14ac:dyDescent="0.2">
      <c r="B17" s="46">
        <v>10</v>
      </c>
      <c r="C17" s="47" t="s">
        <v>39</v>
      </c>
      <c r="D17" s="48">
        <v>25</v>
      </c>
    </row>
    <row r="18" spans="2:4" x14ac:dyDescent="0.2">
      <c r="B18" s="46">
        <v>18</v>
      </c>
      <c r="C18" s="47" t="s">
        <v>39</v>
      </c>
      <c r="D18" s="48">
        <v>23</v>
      </c>
    </row>
    <row r="19" spans="2:4" x14ac:dyDescent="0.2">
      <c r="B19" s="46">
        <v>23</v>
      </c>
      <c r="C19" s="47" t="s">
        <v>39</v>
      </c>
      <c r="D19" s="48">
        <v>8</v>
      </c>
    </row>
    <row r="20" spans="2:4" x14ac:dyDescent="0.2">
      <c r="B20" s="46">
        <v>1</v>
      </c>
      <c r="C20" s="47" t="s">
        <v>40</v>
      </c>
      <c r="D20" s="48">
        <v>41</v>
      </c>
    </row>
    <row r="21" spans="2:4" x14ac:dyDescent="0.2">
      <c r="B21" s="46">
        <v>5</v>
      </c>
      <c r="C21" s="47" t="s">
        <v>40</v>
      </c>
      <c r="D21" s="48">
        <v>30</v>
      </c>
    </row>
    <row r="22" spans="2:4" x14ac:dyDescent="0.2">
      <c r="B22" s="46">
        <v>13</v>
      </c>
      <c r="C22" s="47" t="s">
        <v>40</v>
      </c>
      <c r="D22" s="48">
        <v>14</v>
      </c>
    </row>
    <row r="23" spans="2:4" x14ac:dyDescent="0.2">
      <c r="B23" s="46">
        <v>16</v>
      </c>
      <c r="C23" s="47" t="s">
        <v>40</v>
      </c>
      <c r="D23" s="48">
        <v>23</v>
      </c>
    </row>
    <row r="24" spans="2:4" x14ac:dyDescent="0.2">
      <c r="B24" s="46">
        <v>21</v>
      </c>
      <c r="C24" s="47" t="s">
        <v>40</v>
      </c>
      <c r="D24" s="48">
        <v>36</v>
      </c>
    </row>
    <row r="25" spans="2:4" x14ac:dyDescent="0.2">
      <c r="B25" s="46">
        <v>24</v>
      </c>
      <c r="C25" s="47" t="s">
        <v>40</v>
      </c>
      <c r="D25" s="48">
        <v>16</v>
      </c>
    </row>
    <row r="26" spans="2:4" x14ac:dyDescent="0.2">
      <c r="B26" s="46">
        <v>4</v>
      </c>
      <c r="C26" s="47" t="s">
        <v>41</v>
      </c>
      <c r="D26" s="48">
        <v>26</v>
      </c>
    </row>
    <row r="27" spans="2:4" x14ac:dyDescent="0.2">
      <c r="B27" s="46">
        <v>6</v>
      </c>
      <c r="C27" s="47" t="s">
        <v>41</v>
      </c>
      <c r="D27" s="48">
        <v>35</v>
      </c>
    </row>
    <row r="28" spans="2:4" x14ac:dyDescent="0.2">
      <c r="B28" s="46">
        <v>12</v>
      </c>
      <c r="C28" s="47" t="s">
        <v>41</v>
      </c>
      <c r="D28" s="48">
        <v>10</v>
      </c>
    </row>
    <row r="29" spans="2:4" x14ac:dyDescent="0.2">
      <c r="B29" s="46">
        <v>14</v>
      </c>
      <c r="C29" s="47" t="s">
        <v>41</v>
      </c>
      <c r="D29" s="48">
        <v>50</v>
      </c>
    </row>
    <row r="30" spans="2:4" x14ac:dyDescent="0.2">
      <c r="B30" s="46">
        <v>15</v>
      </c>
      <c r="C30" s="47" t="s">
        <v>41</v>
      </c>
      <c r="D30" s="48">
        <v>50</v>
      </c>
    </row>
    <row r="31" spans="2:4" x14ac:dyDescent="0.2">
      <c r="B31" s="46">
        <v>17</v>
      </c>
      <c r="C31" s="47" t="s">
        <v>41</v>
      </c>
      <c r="D31" s="48">
        <v>22</v>
      </c>
    </row>
    <row r="32" spans="2:4" x14ac:dyDescent="0.2">
      <c r="B32" s="46">
        <v>19</v>
      </c>
      <c r="C32" s="47" t="s">
        <v>41</v>
      </c>
      <c r="D32" s="48">
        <v>10</v>
      </c>
    </row>
    <row r="33" spans="2:4" x14ac:dyDescent="0.2">
      <c r="B33" s="46">
        <v>22</v>
      </c>
      <c r="C33" s="47" t="s">
        <v>41</v>
      </c>
      <c r="D33" s="48">
        <v>22</v>
      </c>
    </row>
  </sheetData>
  <mergeCells count="4">
    <mergeCell ref="B6:K6"/>
    <mergeCell ref="F9:G9"/>
    <mergeCell ref="F10:G10"/>
    <mergeCell ref="F11:G11"/>
  </mergeCells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3"/>
  <sheetViews>
    <sheetView showGridLines="0" workbookViewId="0"/>
  </sheetViews>
  <sheetFormatPr defaultRowHeight="12.75" x14ac:dyDescent="0.2"/>
  <cols>
    <col min="1" max="1" width="2.7109375" customWidth="1"/>
    <col min="2" max="2" width="16.7109375" customWidth="1"/>
    <col min="3" max="3" width="14" bestFit="1" customWidth="1"/>
    <col min="4" max="4" width="9.5703125" bestFit="1" customWidth="1"/>
    <col min="5" max="5" width="11.85546875" bestFit="1" customWidth="1"/>
    <col min="7" max="7" width="8.5703125" customWidth="1"/>
    <col min="8" max="8" width="9.42578125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x14ac:dyDescent="0.2">
      <c r="B6" s="98" t="s">
        <v>44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ht="25.5" x14ac:dyDescent="0.2">
      <c r="B8" s="51" t="s">
        <v>37</v>
      </c>
      <c r="C8" s="51" t="s">
        <v>42</v>
      </c>
      <c r="D8" s="52" t="s">
        <v>43</v>
      </c>
      <c r="E8" s="33"/>
    </row>
    <row r="9" spans="2:11" x14ac:dyDescent="0.2">
      <c r="B9" s="46">
        <v>3</v>
      </c>
      <c r="C9" s="47" t="s">
        <v>38</v>
      </c>
      <c r="D9" s="48">
        <v>55</v>
      </c>
      <c r="E9" s="49"/>
      <c r="F9" s="100" t="s">
        <v>38</v>
      </c>
      <c r="G9" s="101"/>
      <c r="H9" s="42">
        <f>SUMIF($C$9:$C$33,F9,$D$9:$D$33)</f>
        <v>174</v>
      </c>
    </row>
    <row r="10" spans="2:11" x14ac:dyDescent="0.2">
      <c r="B10" s="46">
        <v>8</v>
      </c>
      <c r="C10" s="47" t="s">
        <v>38</v>
      </c>
      <c r="D10" s="48">
        <v>28</v>
      </c>
      <c r="E10" s="49"/>
      <c r="F10" s="100" t="s">
        <v>39</v>
      </c>
      <c r="G10" s="101"/>
      <c r="H10" s="42">
        <f>SUMIF($C$9:$C$33,F10,$D$9:$D$33)</f>
        <v>179</v>
      </c>
    </row>
    <row r="11" spans="2:11" x14ac:dyDescent="0.2">
      <c r="B11" s="46">
        <v>11</v>
      </c>
      <c r="C11" s="47" t="s">
        <v>38</v>
      </c>
      <c r="D11" s="48">
        <v>20</v>
      </c>
      <c r="E11" s="49"/>
      <c r="F11" s="100" t="s">
        <v>41</v>
      </c>
      <c r="G11" s="101"/>
      <c r="H11" s="42">
        <f>SUMIF($C$9:$C$33,F11,$D$9:$D$33)</f>
        <v>225</v>
      </c>
    </row>
    <row r="12" spans="2:11" x14ac:dyDescent="0.2">
      <c r="B12" s="46">
        <v>20</v>
      </c>
      <c r="C12" s="47" t="s">
        <v>38</v>
      </c>
      <c r="D12" s="48">
        <v>30</v>
      </c>
      <c r="E12" s="49"/>
    </row>
    <row r="13" spans="2:11" s="29" customFormat="1" x14ac:dyDescent="0.2">
      <c r="B13" s="46">
        <v>25</v>
      </c>
      <c r="C13" s="47" t="s">
        <v>38</v>
      </c>
      <c r="D13" s="48">
        <v>41</v>
      </c>
      <c r="E13" s="50"/>
    </row>
    <row r="14" spans="2:11" s="29" customFormat="1" x14ac:dyDescent="0.2">
      <c r="B14" s="46">
        <v>2</v>
      </c>
      <c r="C14" s="47" t="s">
        <v>39</v>
      </c>
      <c r="D14" s="48">
        <v>58</v>
      </c>
      <c r="E14" s="29" t="s">
        <v>0</v>
      </c>
      <c r="F14" s="29" t="s">
        <v>0</v>
      </c>
      <c r="G14" s="29" t="s">
        <v>0</v>
      </c>
    </row>
    <row r="15" spans="2:11" s="29" customFormat="1" x14ac:dyDescent="0.2">
      <c r="B15" s="46">
        <v>7</v>
      </c>
      <c r="C15" s="47" t="s">
        <v>39</v>
      </c>
      <c r="D15" s="48">
        <v>26</v>
      </c>
    </row>
    <row r="16" spans="2:11" s="29" customFormat="1" x14ac:dyDescent="0.2">
      <c r="B16" s="46">
        <v>9</v>
      </c>
      <c r="C16" s="47" t="s">
        <v>39</v>
      </c>
      <c r="D16" s="48">
        <v>39</v>
      </c>
    </row>
    <row r="17" spans="2:4" s="29" customFormat="1" x14ac:dyDescent="0.2">
      <c r="B17" s="46">
        <v>10</v>
      </c>
      <c r="C17" s="47" t="s">
        <v>39</v>
      </c>
      <c r="D17" s="48">
        <v>25</v>
      </c>
    </row>
    <row r="18" spans="2:4" s="29" customFormat="1" x14ac:dyDescent="0.2">
      <c r="B18" s="46">
        <v>18</v>
      </c>
      <c r="C18" s="47" t="s">
        <v>39</v>
      </c>
      <c r="D18" s="48">
        <v>23</v>
      </c>
    </row>
    <row r="19" spans="2:4" s="29" customFormat="1" x14ac:dyDescent="0.2">
      <c r="B19" s="46">
        <v>23</v>
      </c>
      <c r="C19" s="47" t="s">
        <v>39</v>
      </c>
      <c r="D19" s="48">
        <v>8</v>
      </c>
    </row>
    <row r="20" spans="2:4" s="29" customFormat="1" x14ac:dyDescent="0.2">
      <c r="B20" s="46">
        <v>1</v>
      </c>
      <c r="C20" s="47" t="s">
        <v>40</v>
      </c>
      <c r="D20" s="48">
        <v>41</v>
      </c>
    </row>
    <row r="21" spans="2:4" s="29" customFormat="1" x14ac:dyDescent="0.2">
      <c r="B21" s="46">
        <v>5</v>
      </c>
      <c r="C21" s="47" t="s">
        <v>40</v>
      </c>
      <c r="D21" s="48">
        <v>30</v>
      </c>
    </row>
    <row r="22" spans="2:4" s="29" customFormat="1" x14ac:dyDescent="0.2">
      <c r="B22" s="46">
        <v>13</v>
      </c>
      <c r="C22" s="47" t="s">
        <v>40</v>
      </c>
      <c r="D22" s="48">
        <v>14</v>
      </c>
    </row>
    <row r="23" spans="2:4" s="29" customFormat="1" x14ac:dyDescent="0.2">
      <c r="B23" s="46">
        <v>16</v>
      </c>
      <c r="C23" s="47" t="s">
        <v>40</v>
      </c>
      <c r="D23" s="48">
        <v>23</v>
      </c>
    </row>
    <row r="24" spans="2:4" s="29" customFormat="1" x14ac:dyDescent="0.2">
      <c r="B24" s="46">
        <v>21</v>
      </c>
      <c r="C24" s="47" t="s">
        <v>40</v>
      </c>
      <c r="D24" s="48">
        <v>36</v>
      </c>
    </row>
    <row r="25" spans="2:4" s="29" customFormat="1" x14ac:dyDescent="0.2">
      <c r="B25" s="46">
        <v>24</v>
      </c>
      <c r="C25" s="47" t="s">
        <v>40</v>
      </c>
      <c r="D25" s="48">
        <v>16</v>
      </c>
    </row>
    <row r="26" spans="2:4" s="29" customFormat="1" x14ac:dyDescent="0.2">
      <c r="B26" s="46">
        <v>4</v>
      </c>
      <c r="C26" s="47" t="s">
        <v>41</v>
      </c>
      <c r="D26" s="48">
        <v>26</v>
      </c>
    </row>
    <row r="27" spans="2:4" s="29" customFormat="1" x14ac:dyDescent="0.2">
      <c r="B27" s="46">
        <v>6</v>
      </c>
      <c r="C27" s="47" t="s">
        <v>41</v>
      </c>
      <c r="D27" s="48">
        <v>35</v>
      </c>
    </row>
    <row r="28" spans="2:4" s="29" customFormat="1" x14ac:dyDescent="0.2">
      <c r="B28" s="46">
        <v>12</v>
      </c>
      <c r="C28" s="47" t="s">
        <v>41</v>
      </c>
      <c r="D28" s="48">
        <v>10</v>
      </c>
    </row>
    <row r="29" spans="2:4" s="29" customFormat="1" x14ac:dyDescent="0.2">
      <c r="B29" s="46">
        <v>14</v>
      </c>
      <c r="C29" s="47" t="s">
        <v>41</v>
      </c>
      <c r="D29" s="48">
        <v>50</v>
      </c>
    </row>
    <row r="30" spans="2:4" s="29" customFormat="1" x14ac:dyDescent="0.2">
      <c r="B30" s="46">
        <v>15</v>
      </c>
      <c r="C30" s="47" t="s">
        <v>41</v>
      </c>
      <c r="D30" s="48">
        <v>50</v>
      </c>
    </row>
    <row r="31" spans="2:4" s="29" customFormat="1" x14ac:dyDescent="0.2">
      <c r="B31" s="46">
        <v>17</v>
      </c>
      <c r="C31" s="47" t="s">
        <v>41</v>
      </c>
      <c r="D31" s="48">
        <v>22</v>
      </c>
    </row>
    <row r="32" spans="2:4" s="29" customFormat="1" x14ac:dyDescent="0.2">
      <c r="B32" s="46">
        <v>19</v>
      </c>
      <c r="C32" s="47" t="s">
        <v>41</v>
      </c>
      <c r="D32" s="48">
        <v>10</v>
      </c>
    </row>
    <row r="33" spans="2:4" s="29" customFormat="1" x14ac:dyDescent="0.2">
      <c r="B33" s="46">
        <v>22</v>
      </c>
      <c r="C33" s="47" t="s">
        <v>41</v>
      </c>
      <c r="D33" s="48">
        <v>22</v>
      </c>
    </row>
  </sheetData>
  <mergeCells count="4">
    <mergeCell ref="B6:K6"/>
    <mergeCell ref="F9:G9"/>
    <mergeCell ref="F10:G10"/>
    <mergeCell ref="F11:G11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20" zoomScaleNormal="120" workbookViewId="0"/>
  </sheetViews>
  <sheetFormatPr defaultRowHeight="15" x14ac:dyDescent="0.25"/>
  <cols>
    <col min="1" max="1" width="9.140625" style="58"/>
    <col min="2" max="2" width="13.140625" style="58" customWidth="1"/>
    <col min="3" max="3" width="10" style="58" bestFit="1" customWidth="1"/>
    <col min="4" max="16384" width="9.140625" style="58"/>
  </cols>
  <sheetData>
    <row r="1" spans="1:15" x14ac:dyDescent="0.25">
      <c r="A1" s="58" t="s">
        <v>54</v>
      </c>
    </row>
    <row r="6" spans="1:15" x14ac:dyDescent="0.25">
      <c r="B6" s="62" t="s">
        <v>53</v>
      </c>
      <c r="C6" s="62"/>
      <c r="D6" s="61">
        <v>100</v>
      </c>
      <c r="E6" s="61">
        <v>50</v>
      </c>
      <c r="F6" s="61">
        <v>20</v>
      </c>
      <c r="G6" s="61">
        <v>10</v>
      </c>
      <c r="H6" s="61">
        <v>5</v>
      </c>
      <c r="I6" s="61">
        <v>2</v>
      </c>
      <c r="J6" s="61">
        <v>1</v>
      </c>
      <c r="K6" s="61">
        <v>0.5</v>
      </c>
      <c r="L6" s="61">
        <v>0.25</v>
      </c>
      <c r="M6" s="61">
        <v>0.1</v>
      </c>
      <c r="N6" s="61">
        <v>0.05</v>
      </c>
      <c r="O6" s="61">
        <v>0.01</v>
      </c>
    </row>
    <row r="7" spans="1:15" x14ac:dyDescent="0.25">
      <c r="B7" s="58" t="s">
        <v>52</v>
      </c>
      <c r="C7" s="58" t="s">
        <v>51</v>
      </c>
    </row>
    <row r="8" spans="1:15" x14ac:dyDescent="0.25">
      <c r="B8" s="58" t="s">
        <v>14</v>
      </c>
      <c r="C8" s="64">
        <v>1345.67</v>
      </c>
      <c r="D8" s="59"/>
      <c r="J8" s="59"/>
      <c r="K8" s="59"/>
    </row>
    <row r="9" spans="1:15" x14ac:dyDescent="0.25">
      <c r="B9" s="58" t="s">
        <v>50</v>
      </c>
      <c r="C9" s="64">
        <v>543.72</v>
      </c>
    </row>
    <row r="10" spans="1:15" x14ac:dyDescent="0.25">
      <c r="B10" s="58" t="s">
        <v>49</v>
      </c>
      <c r="C10" s="64">
        <v>2756.78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workbookViewId="0">
      <selection activeCell="E2" sqref="E2"/>
    </sheetView>
  </sheetViews>
  <sheetFormatPr defaultRowHeight="44.25" customHeight="1" x14ac:dyDescent="0.25"/>
  <cols>
    <col min="1" max="4" width="9.140625" style="79"/>
    <col min="5" max="5" width="79.85546875" style="89" customWidth="1"/>
    <col min="6" max="6" width="40.7109375" style="90" customWidth="1"/>
    <col min="7" max="7" width="25" style="78" customWidth="1"/>
    <col min="8" max="14" width="25" style="79" customWidth="1"/>
    <col min="15" max="15" width="3.28515625" style="79" customWidth="1"/>
    <col min="16" max="16" width="79.85546875" style="80" customWidth="1"/>
    <col min="17" max="17" width="12.42578125" style="81" bestFit="1" customWidth="1"/>
    <col min="18" max="18" width="44.42578125" style="82" customWidth="1"/>
    <col min="19" max="16384" width="9.140625" style="79"/>
  </cols>
  <sheetData>
    <row r="1" spans="1:18" ht="24" customHeight="1" x14ac:dyDescent="0.25">
      <c r="E1" s="76" t="s">
        <v>113</v>
      </c>
      <c r="F1" s="77" t="s">
        <v>84</v>
      </c>
    </row>
    <row r="2" spans="1:18" ht="44.25" customHeight="1" x14ac:dyDescent="0.25">
      <c r="E2" s="83" t="str">
        <f>CONCATENATE(O2,". ",P2)</f>
        <v>1. Calcule a soma dos dados {1, 2, 5, 9 e 15}.</v>
      </c>
      <c r="F2" s="84"/>
      <c r="G2" s="78" t="str">
        <f>IF(F2="","",IF(F2=Q2,"Certo!",CONCATENATE("Errado: ",R2," = ",TEXT(Q2,",0000"))))</f>
        <v/>
      </c>
      <c r="O2" s="85">
        <v>1</v>
      </c>
      <c r="P2" s="86" t="s">
        <v>85</v>
      </c>
      <c r="Q2" s="87">
        <f>SUM(1,2,5,9,15)</f>
        <v>32</v>
      </c>
      <c r="R2" s="88" t="s">
        <v>103</v>
      </c>
    </row>
    <row r="3" spans="1:18" ht="44.25" customHeight="1" x14ac:dyDescent="0.25">
      <c r="E3" s="83" t="str">
        <f t="shared" ref="E3:E11" si="0">IF(F2="","",CONCATENATE(O3,". ",P3))</f>
        <v/>
      </c>
      <c r="F3" s="84"/>
      <c r="G3" s="78" t="str">
        <f t="shared" ref="G3:G11" si="1">IF(F3="","",IF(F3=Q3,"Certo!",CONCATENATE("Errado: ",R3," = ",TEXT(Q3,",0000"))))</f>
        <v/>
      </c>
      <c r="O3" s="85">
        <f t="shared" ref="O3:O11" si="2">+O2+1</f>
        <v>2</v>
      </c>
      <c r="P3" s="86" t="s">
        <v>87</v>
      </c>
      <c r="Q3" s="87">
        <f>ROUND(34.5489,2)</f>
        <v>34.549999999999997</v>
      </c>
      <c r="R3" s="88" t="s">
        <v>104</v>
      </c>
    </row>
    <row r="4" spans="1:18" ht="44.25" customHeight="1" x14ac:dyDescent="0.25">
      <c r="E4" s="83" t="str">
        <f t="shared" si="0"/>
        <v/>
      </c>
      <c r="F4" s="84"/>
      <c r="G4" s="78" t="str">
        <f t="shared" si="1"/>
        <v/>
      </c>
      <c r="O4" s="85">
        <f t="shared" si="2"/>
        <v>3</v>
      </c>
      <c r="P4" s="86" t="s">
        <v>86</v>
      </c>
      <c r="Q4" s="87">
        <f>ROUNDUP(34.5489,1)</f>
        <v>34.6</v>
      </c>
      <c r="R4" s="88" t="s">
        <v>105</v>
      </c>
    </row>
    <row r="5" spans="1:18" ht="44.25" customHeight="1" x14ac:dyDescent="0.25">
      <c r="E5" s="83" t="str">
        <f t="shared" si="0"/>
        <v/>
      </c>
      <c r="F5" s="84"/>
      <c r="G5" s="78" t="str">
        <f t="shared" si="1"/>
        <v/>
      </c>
      <c r="O5" s="85">
        <f t="shared" si="2"/>
        <v>4</v>
      </c>
      <c r="P5" s="86" t="s">
        <v>88</v>
      </c>
      <c r="Q5" s="87">
        <f>ROUNDDOWN(34.5489,3)</f>
        <v>34.548000000000002</v>
      </c>
      <c r="R5" s="88" t="s">
        <v>106</v>
      </c>
    </row>
    <row r="6" spans="1:18" ht="44.25" customHeight="1" x14ac:dyDescent="0.25">
      <c r="E6" s="83" t="str">
        <f t="shared" si="0"/>
        <v/>
      </c>
      <c r="F6" s="84"/>
      <c r="G6" s="78" t="str">
        <f t="shared" si="1"/>
        <v/>
      </c>
      <c r="O6" s="85">
        <f t="shared" si="2"/>
        <v>5</v>
      </c>
      <c r="P6" s="86" t="s">
        <v>89</v>
      </c>
      <c r="Q6" s="87">
        <f>TRUNC(156.7859,2)</f>
        <v>156.78</v>
      </c>
      <c r="R6" s="88" t="s">
        <v>107</v>
      </c>
    </row>
    <row r="7" spans="1:18" ht="44.25" customHeight="1" x14ac:dyDescent="0.25">
      <c r="E7" s="83" t="str">
        <f t="shared" si="0"/>
        <v/>
      </c>
      <c r="F7" s="84"/>
      <c r="G7" s="78" t="str">
        <f t="shared" si="1"/>
        <v/>
      </c>
      <c r="O7" s="85">
        <f t="shared" si="2"/>
        <v>6</v>
      </c>
      <c r="P7" s="86" t="s">
        <v>90</v>
      </c>
      <c r="Q7" s="87">
        <f>TRUNC(4.789,0)</f>
        <v>4</v>
      </c>
      <c r="R7" s="88" t="s">
        <v>108</v>
      </c>
    </row>
    <row r="8" spans="1:18" ht="44.25" customHeight="1" x14ac:dyDescent="0.25">
      <c r="A8" s="91" t="s">
        <v>12</v>
      </c>
      <c r="B8" s="91">
        <v>7</v>
      </c>
      <c r="C8" s="91">
        <v>5</v>
      </c>
      <c r="D8" s="91">
        <v>6</v>
      </c>
      <c r="E8" s="83" t="str">
        <f t="shared" si="0"/>
        <v/>
      </c>
      <c r="F8" s="84"/>
      <c r="G8" s="78" t="str">
        <f t="shared" si="1"/>
        <v/>
      </c>
      <c r="O8" s="85">
        <f t="shared" si="2"/>
        <v>7</v>
      </c>
      <c r="P8" s="86" t="s">
        <v>91</v>
      </c>
      <c r="Q8" s="87">
        <f>SUMPRODUCT(B8:D8,B9:D9)</f>
        <v>59</v>
      </c>
      <c r="R8" s="88" t="s">
        <v>109</v>
      </c>
    </row>
    <row r="9" spans="1:18" ht="44.25" customHeight="1" x14ac:dyDescent="0.25">
      <c r="A9" s="91" t="s">
        <v>59</v>
      </c>
      <c r="B9" s="91">
        <v>2</v>
      </c>
      <c r="C9" s="91">
        <v>3</v>
      </c>
      <c r="D9" s="91">
        <v>5</v>
      </c>
      <c r="E9" s="83" t="str">
        <f t="shared" si="0"/>
        <v/>
      </c>
      <c r="F9" s="84"/>
      <c r="G9" s="78" t="str">
        <f t="shared" si="1"/>
        <v/>
      </c>
      <c r="O9" s="85">
        <f t="shared" si="2"/>
        <v>8</v>
      </c>
      <c r="P9" s="86" t="s">
        <v>92</v>
      </c>
      <c r="Q9" s="87">
        <f>SUMPRODUCT(B8:D8,B9:D9)/SUM(B9:D9)</f>
        <v>5.9</v>
      </c>
      <c r="R9" s="88" t="s">
        <v>110</v>
      </c>
    </row>
    <row r="10" spans="1:18" ht="44.25" customHeight="1" x14ac:dyDescent="0.25">
      <c r="A10" s="79" t="s">
        <v>93</v>
      </c>
      <c r="E10" s="83" t="str">
        <f t="shared" si="0"/>
        <v/>
      </c>
      <c r="F10" s="84"/>
      <c r="G10" s="78" t="str">
        <f t="shared" si="1"/>
        <v/>
      </c>
      <c r="O10" s="85">
        <f t="shared" si="2"/>
        <v>9</v>
      </c>
      <c r="P10" s="86" t="s">
        <v>98</v>
      </c>
      <c r="Q10" s="87">
        <f>SUMIF(B12:B15,"Opo",C12:C15)</f>
        <v>101</v>
      </c>
      <c r="R10" s="88" t="s">
        <v>111</v>
      </c>
    </row>
    <row r="11" spans="1:18" ht="44.25" customHeight="1" x14ac:dyDescent="0.25">
      <c r="A11" s="92" t="s">
        <v>95</v>
      </c>
      <c r="B11" s="92" t="s">
        <v>94</v>
      </c>
      <c r="C11" s="92" t="s">
        <v>102</v>
      </c>
      <c r="E11" s="83" t="str">
        <f t="shared" si="0"/>
        <v/>
      </c>
      <c r="F11" s="84"/>
      <c r="G11" s="78" t="str">
        <f t="shared" si="1"/>
        <v/>
      </c>
      <c r="O11" s="85">
        <f t="shared" si="2"/>
        <v>10</v>
      </c>
      <c r="P11" s="86" t="s">
        <v>99</v>
      </c>
      <c r="Q11" s="87">
        <f>SUMIF(B12:B15,"Sit",C12:C15)</f>
        <v>39</v>
      </c>
      <c r="R11" s="88" t="s">
        <v>112</v>
      </c>
    </row>
    <row r="12" spans="1:18" ht="44.25" customHeight="1" x14ac:dyDescent="0.25">
      <c r="A12" s="92" t="s">
        <v>96</v>
      </c>
      <c r="B12" s="92" t="s">
        <v>100</v>
      </c>
      <c r="C12" s="92">
        <v>45</v>
      </c>
      <c r="E12" s="96" t="str">
        <f>IF(F11="","",CONCATENATE("Sua nota foi igual a : ",COUNTIF(G2:G11,"Certo!")))</f>
        <v/>
      </c>
      <c r="F12" s="97"/>
    </row>
    <row r="13" spans="1:18" ht="44.25" customHeight="1" x14ac:dyDescent="0.25">
      <c r="A13" s="92" t="s">
        <v>96</v>
      </c>
      <c r="B13" s="92" t="s">
        <v>101</v>
      </c>
      <c r="C13" s="92">
        <v>27</v>
      </c>
    </row>
    <row r="14" spans="1:18" ht="44.25" customHeight="1" x14ac:dyDescent="0.25">
      <c r="A14" s="92" t="s">
        <v>97</v>
      </c>
      <c r="B14" s="92" t="s">
        <v>101</v>
      </c>
      <c r="C14" s="92">
        <v>12</v>
      </c>
    </row>
    <row r="15" spans="1:18" ht="44.25" customHeight="1" x14ac:dyDescent="0.25">
      <c r="A15" s="92" t="s">
        <v>97</v>
      </c>
      <c r="B15" s="92" t="s">
        <v>100</v>
      </c>
      <c r="C15" s="92">
        <v>56</v>
      </c>
    </row>
  </sheetData>
  <mergeCells count="1">
    <mergeCell ref="E12:F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zoomScale="120" zoomScaleNormal="120" workbookViewId="0">
      <selection activeCell="E14" sqref="E14"/>
    </sheetView>
  </sheetViews>
  <sheetFormatPr defaultRowHeight="15" x14ac:dyDescent="0.25"/>
  <cols>
    <col min="1" max="1" width="9.140625" style="58"/>
    <col min="2" max="2" width="13.140625" style="58" customWidth="1"/>
    <col min="3" max="3" width="10" style="58" bestFit="1" customWidth="1"/>
    <col min="4" max="16384" width="9.140625" style="58"/>
  </cols>
  <sheetData>
    <row r="1" spans="1:15" x14ac:dyDescent="0.25">
      <c r="A1" s="58" t="s">
        <v>54</v>
      </c>
    </row>
    <row r="6" spans="1:15" x14ac:dyDescent="0.25">
      <c r="B6" s="58" t="s">
        <v>53</v>
      </c>
      <c r="D6" s="65">
        <v>100</v>
      </c>
      <c r="E6" s="65">
        <v>50</v>
      </c>
      <c r="F6" s="65">
        <v>20</v>
      </c>
      <c r="G6" s="65">
        <v>10</v>
      </c>
      <c r="H6" s="65">
        <v>5</v>
      </c>
      <c r="I6" s="65">
        <v>2</v>
      </c>
      <c r="J6" s="65">
        <v>1</v>
      </c>
      <c r="K6" s="65">
        <v>0.5</v>
      </c>
      <c r="L6" s="65">
        <v>0.25</v>
      </c>
      <c r="M6" s="65">
        <v>0.1</v>
      </c>
      <c r="N6" s="65">
        <v>0.05</v>
      </c>
      <c r="O6" s="65">
        <v>0.01</v>
      </c>
    </row>
    <row r="7" spans="1:15" x14ac:dyDescent="0.25">
      <c r="B7" s="58" t="s">
        <v>52</v>
      </c>
      <c r="C7" s="58" t="s">
        <v>51</v>
      </c>
    </row>
    <row r="8" spans="1:15" x14ac:dyDescent="0.25">
      <c r="B8" s="58" t="s">
        <v>14</v>
      </c>
      <c r="C8" s="64">
        <v>1345.67</v>
      </c>
      <c r="D8" s="63">
        <f>TRUNC(C8/100,0)</f>
        <v>13</v>
      </c>
      <c r="E8" s="63">
        <f t="shared" ref="E8:O8" si="0">TRUNC(D14/E$6,0)</f>
        <v>0</v>
      </c>
      <c r="F8" s="63">
        <f t="shared" si="0"/>
        <v>2</v>
      </c>
      <c r="G8" s="63">
        <f t="shared" si="0"/>
        <v>0</v>
      </c>
      <c r="H8" s="63">
        <f t="shared" si="0"/>
        <v>1</v>
      </c>
      <c r="I8" s="63">
        <f t="shared" si="0"/>
        <v>0</v>
      </c>
      <c r="J8" s="63">
        <f t="shared" si="0"/>
        <v>0</v>
      </c>
      <c r="K8" s="63">
        <f t="shared" si="0"/>
        <v>1</v>
      </c>
      <c r="L8" s="63">
        <f t="shared" si="0"/>
        <v>0</v>
      </c>
      <c r="M8" s="63">
        <f t="shared" si="0"/>
        <v>1</v>
      </c>
      <c r="N8" s="63">
        <f t="shared" si="0"/>
        <v>1</v>
      </c>
      <c r="O8" s="63">
        <f t="shared" si="0"/>
        <v>2</v>
      </c>
    </row>
    <row r="9" spans="1:15" x14ac:dyDescent="0.25">
      <c r="B9" s="58" t="s">
        <v>50</v>
      </c>
      <c r="C9" s="64">
        <v>543.72</v>
      </c>
      <c r="D9" s="63">
        <f>TRUNC(C9/100,0)</f>
        <v>5</v>
      </c>
      <c r="E9" s="63">
        <f t="shared" ref="E9:O9" si="1">TRUNC(D15/E$6,0)</f>
        <v>0</v>
      </c>
      <c r="F9" s="63">
        <f t="shared" si="1"/>
        <v>2</v>
      </c>
      <c r="G9" s="63">
        <f t="shared" si="1"/>
        <v>0</v>
      </c>
      <c r="H9" s="63">
        <f t="shared" si="1"/>
        <v>0</v>
      </c>
      <c r="I9" s="63">
        <f t="shared" si="1"/>
        <v>1</v>
      </c>
      <c r="J9" s="63">
        <f t="shared" si="1"/>
        <v>1</v>
      </c>
      <c r="K9" s="63">
        <f t="shared" si="1"/>
        <v>1</v>
      </c>
      <c r="L9" s="63">
        <f t="shared" si="1"/>
        <v>0</v>
      </c>
      <c r="M9" s="63">
        <f t="shared" si="1"/>
        <v>2</v>
      </c>
      <c r="N9" s="63">
        <f t="shared" si="1"/>
        <v>0</v>
      </c>
      <c r="O9" s="63">
        <f t="shared" si="1"/>
        <v>2</v>
      </c>
    </row>
    <row r="10" spans="1:15" x14ac:dyDescent="0.25">
      <c r="B10" s="58" t="s">
        <v>49</v>
      </c>
      <c r="C10" s="64">
        <v>2756.78</v>
      </c>
      <c r="D10" s="63">
        <f>TRUNC(C10/100,0)</f>
        <v>27</v>
      </c>
      <c r="E10" s="63">
        <f t="shared" ref="E10:O10" si="2">TRUNC(D16/E$6,0)</f>
        <v>1</v>
      </c>
      <c r="F10" s="63">
        <f t="shared" si="2"/>
        <v>0</v>
      </c>
      <c r="G10" s="63">
        <f t="shared" si="2"/>
        <v>0</v>
      </c>
      <c r="H10" s="63">
        <f t="shared" si="2"/>
        <v>1</v>
      </c>
      <c r="I10" s="63">
        <f t="shared" si="2"/>
        <v>0</v>
      </c>
      <c r="J10" s="63">
        <f t="shared" si="2"/>
        <v>1</v>
      </c>
      <c r="K10" s="63">
        <f t="shared" si="2"/>
        <v>1</v>
      </c>
      <c r="L10" s="63">
        <f t="shared" si="2"/>
        <v>1</v>
      </c>
      <c r="M10" s="63">
        <f t="shared" si="2"/>
        <v>0</v>
      </c>
      <c r="N10" s="63">
        <f t="shared" si="2"/>
        <v>0</v>
      </c>
      <c r="O10" s="63">
        <f t="shared" si="2"/>
        <v>3</v>
      </c>
    </row>
    <row r="11" spans="1:15" x14ac:dyDescent="0.25">
      <c r="B11" s="62" t="s">
        <v>48</v>
      </c>
      <c r="C11" s="102">
        <f>SUM(C8:C10)</f>
        <v>4646.17</v>
      </c>
      <c r="D11" s="61">
        <f t="shared" ref="D11:O11" si="3">SUM(D8:D10)</f>
        <v>45</v>
      </c>
      <c r="E11" s="61">
        <f t="shared" si="3"/>
        <v>1</v>
      </c>
      <c r="F11" s="61">
        <f t="shared" si="3"/>
        <v>4</v>
      </c>
      <c r="G11" s="61">
        <f t="shared" si="3"/>
        <v>0</v>
      </c>
      <c r="H11" s="61">
        <f t="shared" si="3"/>
        <v>2</v>
      </c>
      <c r="I11" s="61">
        <f t="shared" si="3"/>
        <v>1</v>
      </c>
      <c r="J11" s="61">
        <f t="shared" si="3"/>
        <v>2</v>
      </c>
      <c r="K11" s="61">
        <f t="shared" si="3"/>
        <v>3</v>
      </c>
      <c r="L11" s="61">
        <f t="shared" si="3"/>
        <v>1</v>
      </c>
      <c r="M11" s="61">
        <f t="shared" si="3"/>
        <v>3</v>
      </c>
      <c r="N11" s="61">
        <f t="shared" si="3"/>
        <v>1</v>
      </c>
      <c r="O11" s="61">
        <f t="shared" si="3"/>
        <v>7</v>
      </c>
    </row>
    <row r="12" spans="1:15" x14ac:dyDescent="0.25">
      <c r="C12" s="103">
        <f>SUMPRODUCT(D6:O6,D11:O11)</f>
        <v>4646.17</v>
      </c>
      <c r="D12" s="104" t="s">
        <v>114</v>
      </c>
    </row>
    <row r="13" spans="1:15" x14ac:dyDescent="0.25">
      <c r="B13" s="60" t="s">
        <v>47</v>
      </c>
    </row>
    <row r="14" spans="1:15" x14ac:dyDescent="0.25">
      <c r="B14" s="58" t="str">
        <f>B8</f>
        <v>João</v>
      </c>
      <c r="D14" s="59">
        <f>C8-D8*D$6</f>
        <v>45.670000000000073</v>
      </c>
      <c r="E14" s="59">
        <f>D14-E8*E$6</f>
        <v>45.670000000000073</v>
      </c>
      <c r="F14" s="59">
        <f t="shared" ref="F14:O14" si="4">E14-F8*F$6</f>
        <v>5.6700000000000728</v>
      </c>
      <c r="G14" s="59">
        <f t="shared" si="4"/>
        <v>5.6700000000000728</v>
      </c>
      <c r="H14" s="59">
        <f t="shared" si="4"/>
        <v>0.67000000000007276</v>
      </c>
      <c r="I14" s="59">
        <f t="shared" si="4"/>
        <v>0.67000000000007276</v>
      </c>
      <c r="J14" s="59">
        <f t="shared" si="4"/>
        <v>0.67000000000007276</v>
      </c>
      <c r="K14" s="59">
        <f t="shared" si="4"/>
        <v>0.17000000000007276</v>
      </c>
      <c r="L14" s="59">
        <f t="shared" si="4"/>
        <v>0.17000000000007276</v>
      </c>
      <c r="M14" s="59">
        <f t="shared" si="4"/>
        <v>7.0000000000072754E-2</v>
      </c>
      <c r="N14" s="59">
        <f t="shared" si="4"/>
        <v>2.0000000000072751E-2</v>
      </c>
      <c r="O14" s="59">
        <f t="shared" si="4"/>
        <v>7.2750833135515336E-14</v>
      </c>
    </row>
    <row r="15" spans="1:15" x14ac:dyDescent="0.25">
      <c r="B15" s="58" t="str">
        <f>B9</f>
        <v>Pedro</v>
      </c>
      <c r="D15" s="59">
        <f>C9-D9*D$6</f>
        <v>43.720000000000027</v>
      </c>
      <c r="E15" s="59">
        <f t="shared" ref="E15:O15" si="5">D15-E9*E$6</f>
        <v>43.720000000000027</v>
      </c>
      <c r="F15" s="59">
        <f t="shared" si="5"/>
        <v>3.7200000000000273</v>
      </c>
      <c r="G15" s="59">
        <f t="shared" si="5"/>
        <v>3.7200000000000273</v>
      </c>
      <c r="H15" s="59">
        <f t="shared" si="5"/>
        <v>3.7200000000000273</v>
      </c>
      <c r="I15" s="59">
        <f t="shared" si="5"/>
        <v>1.7200000000000273</v>
      </c>
      <c r="J15" s="59">
        <f t="shared" si="5"/>
        <v>0.72000000000002728</v>
      </c>
      <c r="K15" s="59">
        <f t="shared" si="5"/>
        <v>0.22000000000002728</v>
      </c>
      <c r="L15" s="59">
        <f t="shared" si="5"/>
        <v>0.22000000000002728</v>
      </c>
      <c r="M15" s="59">
        <f t="shared" si="5"/>
        <v>2.0000000000027274E-2</v>
      </c>
      <c r="N15" s="59">
        <f t="shared" si="5"/>
        <v>2.0000000000027274E-2</v>
      </c>
      <c r="O15" s="59">
        <f t="shared" si="5"/>
        <v>2.7273322489307361E-14</v>
      </c>
    </row>
    <row r="16" spans="1:15" x14ac:dyDescent="0.25">
      <c r="B16" s="58" t="str">
        <f>B10</f>
        <v>Hugo</v>
      </c>
      <c r="D16" s="59">
        <f>C10-D10*D$6</f>
        <v>56.7800000000002</v>
      </c>
      <c r="E16" s="59">
        <f t="shared" ref="E16:O16" si="6">D16-E10*E$6</f>
        <v>6.7800000000002001</v>
      </c>
      <c r="F16" s="59">
        <f t="shared" si="6"/>
        <v>6.7800000000002001</v>
      </c>
      <c r="G16" s="59">
        <f t="shared" si="6"/>
        <v>6.7800000000002001</v>
      </c>
      <c r="H16" s="59">
        <f t="shared" si="6"/>
        <v>1.7800000000002001</v>
      </c>
      <c r="I16" s="59">
        <f t="shared" si="6"/>
        <v>1.7800000000002001</v>
      </c>
      <c r="J16" s="59">
        <f t="shared" si="6"/>
        <v>0.78000000000020009</v>
      </c>
      <c r="K16" s="59">
        <f t="shared" si="6"/>
        <v>0.28000000000020009</v>
      </c>
      <c r="L16" s="59">
        <f t="shared" si="6"/>
        <v>3.0000000000200089E-2</v>
      </c>
      <c r="M16" s="59">
        <f t="shared" si="6"/>
        <v>3.0000000000200089E-2</v>
      </c>
      <c r="N16" s="59">
        <f t="shared" si="6"/>
        <v>3.0000000000200089E-2</v>
      </c>
      <c r="O16" s="59">
        <f t="shared" si="6"/>
        <v>2.0008994461306884E-13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6"/>
  <sheetViews>
    <sheetView showGridLines="0" workbookViewId="0">
      <selection activeCell="D10" sqref="D10"/>
    </sheetView>
  </sheetViews>
  <sheetFormatPr defaultRowHeight="12.75" x14ac:dyDescent="0.2"/>
  <cols>
    <col min="1" max="1" width="2.7109375" style="29" customWidth="1"/>
    <col min="2" max="2" width="16.7109375" style="29" customWidth="1"/>
    <col min="3" max="4" width="10" style="29" customWidth="1"/>
    <col min="5" max="5" width="11.85546875" style="29" bestFit="1" customWidth="1"/>
    <col min="6" max="6" width="9.85546875" style="29" customWidth="1"/>
    <col min="7" max="7" width="11.28515625" style="29" customWidth="1"/>
    <col min="8" max="8" width="6.5703125" style="29" bestFit="1" customWidth="1"/>
    <col min="9" max="9" width="3.140625" style="29" customWidth="1"/>
    <col min="10" max="10" width="3.28515625" style="29" customWidth="1"/>
    <col min="11" max="16384" width="9.140625" style="29"/>
  </cols>
  <sheetData>
    <row r="3" spans="2:11" x14ac:dyDescent="0.2">
      <c r="B3" s="28"/>
    </row>
    <row r="4" spans="2:11" ht="15" x14ac:dyDescent="0.2">
      <c r="B4" s="30"/>
    </row>
    <row r="6" spans="2:11" customFormat="1" x14ac:dyDescent="0.2">
      <c r="B6" s="98" t="s">
        <v>19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customFormat="1" x14ac:dyDescent="0.2"/>
    <row r="8" spans="2:11" customFormat="1" x14ac:dyDescent="0.2">
      <c r="B8" s="2" t="s">
        <v>20</v>
      </c>
      <c r="C8" s="2" t="s">
        <v>21</v>
      </c>
      <c r="D8" s="2" t="s">
        <v>22</v>
      </c>
      <c r="E8" s="2" t="s">
        <v>23</v>
      </c>
      <c r="F8" s="2" t="s">
        <v>6</v>
      </c>
    </row>
    <row r="9" spans="2:11" customFormat="1" x14ac:dyDescent="0.2">
      <c r="B9" s="1" t="s">
        <v>24</v>
      </c>
      <c r="C9" s="4">
        <v>10000</v>
      </c>
      <c r="D9" s="4">
        <v>7000</v>
      </c>
      <c r="E9" s="4">
        <v>8200</v>
      </c>
      <c r="F9" s="54"/>
    </row>
    <row r="10" spans="2:11" customFormat="1" x14ac:dyDescent="0.2">
      <c r="B10" s="1" t="s">
        <v>25</v>
      </c>
      <c r="C10" s="4">
        <v>28700</v>
      </c>
      <c r="D10" s="4">
        <v>31300</v>
      </c>
      <c r="E10" s="4">
        <v>25675</v>
      </c>
      <c r="F10" s="54"/>
    </row>
    <row r="11" spans="2:11" customFormat="1" x14ac:dyDescent="0.2">
      <c r="B11" s="1" t="s">
        <v>26</v>
      </c>
      <c r="C11" s="4">
        <v>34200</v>
      </c>
      <c r="D11" s="4">
        <v>36789</v>
      </c>
      <c r="E11" s="4">
        <v>40225</v>
      </c>
      <c r="F11" s="54"/>
    </row>
    <row r="12" spans="2:11" customFormat="1" x14ac:dyDescent="0.2">
      <c r="B12" s="1" t="s">
        <v>27</v>
      </c>
      <c r="C12" s="4">
        <v>18790</v>
      </c>
      <c r="D12" s="4">
        <v>19800</v>
      </c>
      <c r="E12" s="4">
        <v>21550</v>
      </c>
      <c r="F12" s="54"/>
    </row>
    <row r="13" spans="2:11" customFormat="1" x14ac:dyDescent="0.2">
      <c r="B13" s="1" t="s">
        <v>28</v>
      </c>
      <c r="C13" s="4">
        <v>17543</v>
      </c>
      <c r="D13" s="4">
        <v>23070</v>
      </c>
      <c r="E13" s="4">
        <v>20000</v>
      </c>
      <c r="F13" s="54"/>
    </row>
    <row r="14" spans="2:11" customFormat="1" x14ac:dyDescent="0.2">
      <c r="B14" s="1" t="s">
        <v>6</v>
      </c>
      <c r="C14" s="54"/>
      <c r="D14" s="54"/>
      <c r="E14" s="54"/>
      <c r="F14" s="54"/>
    </row>
    <row r="15" spans="2:11" x14ac:dyDescent="0.2">
      <c r="B15" s="31"/>
      <c r="C15" s="31"/>
      <c r="D15" s="31"/>
      <c r="E15" s="32"/>
    </row>
    <row r="16" spans="2:11" x14ac:dyDescent="0.2">
      <c r="D16" s="29" t="s">
        <v>0</v>
      </c>
      <c r="E16" s="29" t="s">
        <v>0</v>
      </c>
      <c r="F16" s="29" t="s">
        <v>0</v>
      </c>
      <c r="G16" s="29" t="s">
        <v>0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4"/>
  <sheetViews>
    <sheetView showGridLines="0" workbookViewId="0">
      <selection activeCell="D10" sqref="D10"/>
    </sheetView>
  </sheetViews>
  <sheetFormatPr defaultRowHeight="12.75" x14ac:dyDescent="0.2"/>
  <cols>
    <col min="1" max="1" width="2.7109375" customWidth="1"/>
    <col min="2" max="2" width="16.7109375" customWidth="1"/>
    <col min="3" max="3" width="10.28515625" customWidth="1"/>
    <col min="4" max="4" width="10.140625" bestFit="1" customWidth="1"/>
    <col min="5" max="5" width="11.85546875" bestFit="1" customWidth="1"/>
    <col min="6" max="6" width="10.140625" bestFit="1" customWidth="1"/>
    <col min="7" max="7" width="9.710937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x14ac:dyDescent="0.2">
      <c r="B6" s="98" t="s">
        <v>19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x14ac:dyDescent="0.2">
      <c r="B8" s="2" t="s">
        <v>20</v>
      </c>
      <c r="C8" s="2" t="s">
        <v>21</v>
      </c>
      <c r="D8" s="2" t="s">
        <v>22</v>
      </c>
      <c r="E8" s="2" t="s">
        <v>23</v>
      </c>
      <c r="F8" s="2" t="s">
        <v>6</v>
      </c>
    </row>
    <row r="9" spans="2:11" x14ac:dyDescent="0.2">
      <c r="B9" s="1" t="s">
        <v>24</v>
      </c>
      <c r="C9" s="4">
        <v>10000</v>
      </c>
      <c r="D9" s="4">
        <v>7000</v>
      </c>
      <c r="E9" s="4">
        <v>8200</v>
      </c>
      <c r="F9" s="42">
        <f>SUM(C9:E9)</f>
        <v>25200</v>
      </c>
    </row>
    <row r="10" spans="2:11" x14ac:dyDescent="0.2">
      <c r="B10" s="1" t="s">
        <v>25</v>
      </c>
      <c r="C10" s="4">
        <v>28700</v>
      </c>
      <c r="D10" s="4">
        <v>31300</v>
      </c>
      <c r="E10" s="4">
        <v>25675</v>
      </c>
      <c r="F10" s="42">
        <f>SUM(C10:E10)</f>
        <v>85675</v>
      </c>
    </row>
    <row r="11" spans="2:11" x14ac:dyDescent="0.2">
      <c r="B11" s="1" t="s">
        <v>26</v>
      </c>
      <c r="C11" s="4">
        <v>34200</v>
      </c>
      <c r="D11" s="4">
        <v>36789</v>
      </c>
      <c r="E11" s="4">
        <v>40225</v>
      </c>
      <c r="F11" s="42">
        <f>SUM(C11:E11)</f>
        <v>111214</v>
      </c>
    </row>
    <row r="12" spans="2:11" x14ac:dyDescent="0.2">
      <c r="B12" s="1" t="s">
        <v>27</v>
      </c>
      <c r="C12" s="4">
        <v>18790</v>
      </c>
      <c r="D12" s="4">
        <v>19800</v>
      </c>
      <c r="E12" s="4">
        <v>21550</v>
      </c>
      <c r="F12" s="42">
        <f>SUM(C12:E12)</f>
        <v>60140</v>
      </c>
    </row>
    <row r="13" spans="2:11" x14ac:dyDescent="0.2">
      <c r="B13" s="1" t="s">
        <v>28</v>
      </c>
      <c r="C13" s="4">
        <v>17543</v>
      </c>
      <c r="D13" s="4">
        <v>23070</v>
      </c>
      <c r="E13" s="4">
        <v>20000</v>
      </c>
      <c r="F13" s="42">
        <f>SUM(C13:E13)</f>
        <v>60613</v>
      </c>
    </row>
    <row r="14" spans="2:11" x14ac:dyDescent="0.2">
      <c r="B14" s="1" t="s">
        <v>6</v>
      </c>
      <c r="C14" s="42">
        <f>SUM(C9:C13)</f>
        <v>109233</v>
      </c>
      <c r="D14" s="42">
        <f>SUM(D9:D13)</f>
        <v>117959</v>
      </c>
      <c r="E14" s="42">
        <f>SUM(E9:E13)</f>
        <v>115650</v>
      </c>
      <c r="F14" s="42">
        <f>SUM(F9:F13)</f>
        <v>342842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270" zoomScaleNormal="270" workbookViewId="0">
      <selection activeCell="D10" sqref="D10"/>
    </sheetView>
  </sheetViews>
  <sheetFormatPr defaultRowHeight="15" x14ac:dyDescent="0.25"/>
  <cols>
    <col min="1" max="16384" width="9.140625" style="67"/>
  </cols>
  <sheetData>
    <row r="1" spans="1:4" x14ac:dyDescent="0.25">
      <c r="A1" s="67" t="s">
        <v>63</v>
      </c>
      <c r="B1" s="67" t="s">
        <v>62</v>
      </c>
      <c r="C1" s="67" t="s">
        <v>61</v>
      </c>
      <c r="D1" s="67" t="s">
        <v>60</v>
      </c>
    </row>
    <row r="2" spans="1:4" x14ac:dyDescent="0.25">
      <c r="A2" s="67" t="s">
        <v>59</v>
      </c>
      <c r="B2" s="67">
        <v>3</v>
      </c>
      <c r="C2" s="67">
        <v>3</v>
      </c>
      <c r="D2" s="67">
        <v>4</v>
      </c>
    </row>
    <row r="3" spans="1:4" x14ac:dyDescent="0.25">
      <c r="A3" s="67" t="s">
        <v>12</v>
      </c>
      <c r="B3" s="67">
        <v>7</v>
      </c>
      <c r="C3" s="67">
        <v>5</v>
      </c>
      <c r="D3" s="67">
        <v>9</v>
      </c>
    </row>
    <row r="4" spans="1:4" x14ac:dyDescent="0.25">
      <c r="A4" s="67" t="s">
        <v>58</v>
      </c>
      <c r="D4" s="68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270" zoomScaleNormal="270" workbookViewId="0">
      <selection activeCell="D10" sqref="D10"/>
    </sheetView>
  </sheetViews>
  <sheetFormatPr defaultRowHeight="15" x14ac:dyDescent="0.25"/>
  <cols>
    <col min="1" max="16384" width="9.140625" style="67"/>
  </cols>
  <sheetData>
    <row r="1" spans="1:4" x14ac:dyDescent="0.25">
      <c r="A1" s="67" t="s">
        <v>63</v>
      </c>
      <c r="B1" s="67" t="s">
        <v>62</v>
      </c>
      <c r="C1" s="67" t="s">
        <v>61</v>
      </c>
      <c r="D1" s="67" t="s">
        <v>60</v>
      </c>
    </row>
    <row r="2" spans="1:4" x14ac:dyDescent="0.25">
      <c r="A2" s="67" t="s">
        <v>59</v>
      </c>
      <c r="B2" s="67">
        <v>3</v>
      </c>
      <c r="C2" s="67">
        <v>3</v>
      </c>
      <c r="D2" s="67">
        <v>4</v>
      </c>
    </row>
    <row r="3" spans="1:4" x14ac:dyDescent="0.25">
      <c r="A3" s="67" t="s">
        <v>12</v>
      </c>
      <c r="B3" s="67">
        <v>7</v>
      </c>
      <c r="C3" s="67">
        <v>5</v>
      </c>
      <c r="D3" s="67">
        <v>9</v>
      </c>
    </row>
    <row r="4" spans="1:4" x14ac:dyDescent="0.25">
      <c r="A4" s="67" t="s">
        <v>58</v>
      </c>
      <c r="D4" s="68">
        <f>SUMPRODUCT(B2:D2,B3:D3)/SUM(B2:D2)</f>
        <v>7.2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3:K13"/>
  <sheetViews>
    <sheetView showGridLines="0" workbookViewId="0">
      <selection activeCell="D10" sqref="D10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ht="28.5" customHeight="1" x14ac:dyDescent="0.2">
      <c r="B6" s="99" t="s">
        <v>10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x14ac:dyDescent="0.2">
      <c r="B8" s="2" t="s">
        <v>11</v>
      </c>
      <c r="C8" s="2" t="s">
        <v>12</v>
      </c>
      <c r="D8" s="2" t="s">
        <v>13</v>
      </c>
    </row>
    <row r="9" spans="2:11" x14ac:dyDescent="0.2">
      <c r="B9" s="35" t="s">
        <v>14</v>
      </c>
      <c r="C9" s="36">
        <v>6.9445670000000002</v>
      </c>
      <c r="D9" s="53"/>
    </row>
    <row r="10" spans="2:11" x14ac:dyDescent="0.2">
      <c r="B10" s="35" t="s">
        <v>15</v>
      </c>
      <c r="C10" s="36">
        <v>8.7678200000000004</v>
      </c>
      <c r="D10" s="53"/>
    </row>
    <row r="11" spans="2:11" x14ac:dyDescent="0.2">
      <c r="B11" s="35" t="s">
        <v>16</v>
      </c>
      <c r="C11" s="38">
        <v>8.1199999999999992</v>
      </c>
      <c r="D11" s="53"/>
    </row>
    <row r="12" spans="2:11" x14ac:dyDescent="0.2">
      <c r="B12" s="39" t="s">
        <v>17</v>
      </c>
      <c r="C12" s="40">
        <v>4.3887999999999998</v>
      </c>
      <c r="D12" s="53"/>
    </row>
    <row r="13" spans="2:11" x14ac:dyDescent="0.2">
      <c r="B13" s="39" t="s">
        <v>18</v>
      </c>
      <c r="C13" s="41">
        <v>9.7305600000000005</v>
      </c>
      <c r="D13" s="53"/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3:K13"/>
  <sheetViews>
    <sheetView showGridLines="0" workbookViewId="0">
      <selection activeCell="D10" sqref="D10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9"/>
    </row>
    <row r="4" spans="2:11" ht="15" x14ac:dyDescent="0.2">
      <c r="B4" s="24"/>
    </row>
    <row r="6" spans="2:11" ht="42.75" customHeight="1" x14ac:dyDescent="0.2">
      <c r="B6" s="99" t="s">
        <v>5</v>
      </c>
      <c r="C6" s="99"/>
      <c r="D6" s="99"/>
      <c r="E6" s="99"/>
      <c r="F6" s="99"/>
      <c r="G6" s="99"/>
      <c r="H6" s="99"/>
      <c r="I6" s="99"/>
      <c r="J6" s="99"/>
      <c r="K6" s="99"/>
    </row>
    <row r="8" spans="2:11" x14ac:dyDescent="0.2">
      <c r="B8" s="2" t="s">
        <v>11</v>
      </c>
      <c r="C8" s="2" t="s">
        <v>12</v>
      </c>
      <c r="D8" s="2" t="s">
        <v>13</v>
      </c>
    </row>
    <row r="9" spans="2:11" x14ac:dyDescent="0.2">
      <c r="B9" s="35" t="s">
        <v>14</v>
      </c>
      <c r="C9" s="36">
        <v>6.9445670000000002</v>
      </c>
      <c r="D9" s="37">
        <f>ROUND(C9,1)</f>
        <v>6.9</v>
      </c>
    </row>
    <row r="10" spans="2:11" x14ac:dyDescent="0.2">
      <c r="B10" s="35" t="s">
        <v>15</v>
      </c>
      <c r="C10" s="36">
        <v>8.7678200000000004</v>
      </c>
      <c r="D10" s="37">
        <f>ROUND(C10,1)</f>
        <v>8.8000000000000007</v>
      </c>
    </row>
    <row r="11" spans="2:11" x14ac:dyDescent="0.2">
      <c r="B11" s="35" t="s">
        <v>16</v>
      </c>
      <c r="C11" s="38">
        <v>8.1199999999999992</v>
      </c>
      <c r="D11" s="37">
        <f>ROUND(C11,1)</f>
        <v>8.1</v>
      </c>
    </row>
    <row r="12" spans="2:11" x14ac:dyDescent="0.2">
      <c r="B12" s="39" t="s">
        <v>17</v>
      </c>
      <c r="C12" s="40">
        <v>4.3887999999999998</v>
      </c>
      <c r="D12" s="37">
        <f>ROUND(C12,1)</f>
        <v>4.4000000000000004</v>
      </c>
    </row>
    <row r="13" spans="2:11" x14ac:dyDescent="0.2">
      <c r="B13" s="39" t="s">
        <v>18</v>
      </c>
      <c r="C13" s="41">
        <v>9.7305600000000005</v>
      </c>
      <c r="D13" s="37">
        <f>ROUND(C13,1)</f>
        <v>9.6999999999999993</v>
      </c>
    </row>
  </sheetData>
  <mergeCells count="1">
    <mergeCell ref="B6:K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200" zoomScaleNormal="200" workbookViewId="0">
      <selection activeCell="D8" sqref="D8"/>
    </sheetView>
  </sheetViews>
  <sheetFormatPr defaultRowHeight="15" x14ac:dyDescent="0.25"/>
  <cols>
    <col min="1" max="1" width="11.42578125" style="67" customWidth="1"/>
    <col min="2" max="2" width="10" style="67" bestFit="1" customWidth="1"/>
    <col min="3" max="3" width="11.140625" style="67" customWidth="1"/>
    <col min="4" max="16384" width="9.140625" style="67"/>
  </cols>
  <sheetData>
    <row r="1" spans="1:5" x14ac:dyDescent="0.25">
      <c r="A1" s="67" t="s">
        <v>63</v>
      </c>
      <c r="B1" s="67" t="s">
        <v>62</v>
      </c>
      <c r="C1" s="67" t="s">
        <v>61</v>
      </c>
      <c r="D1" s="67" t="s">
        <v>60</v>
      </c>
      <c r="E1" s="67" t="s">
        <v>67</v>
      </c>
    </row>
    <row r="2" spans="1:5" x14ac:dyDescent="0.25">
      <c r="A2" s="67" t="s">
        <v>12</v>
      </c>
      <c r="B2" s="67">
        <v>8</v>
      </c>
      <c r="C2" s="67">
        <v>9</v>
      </c>
      <c r="D2" s="67">
        <v>9</v>
      </c>
      <c r="E2" s="68"/>
    </row>
    <row r="3" spans="1:5" x14ac:dyDescent="0.25">
      <c r="A3" s="67" t="s">
        <v>59</v>
      </c>
      <c r="B3" s="67">
        <v>3</v>
      </c>
      <c r="C3" s="67">
        <v>3</v>
      </c>
      <c r="D3" s="67">
        <v>4</v>
      </c>
    </row>
    <row r="6" spans="1:5" x14ac:dyDescent="0.25">
      <c r="A6" s="67" t="s">
        <v>48</v>
      </c>
      <c r="B6" s="68"/>
    </row>
    <row r="7" spans="1:5" x14ac:dyDescent="0.25">
      <c r="A7" s="67" t="s">
        <v>66</v>
      </c>
      <c r="B7" s="71"/>
    </row>
    <row r="8" spans="1:5" x14ac:dyDescent="0.25">
      <c r="A8" s="67" t="s">
        <v>65</v>
      </c>
      <c r="B8" s="70"/>
    </row>
    <row r="9" spans="1:5" x14ac:dyDescent="0.25">
      <c r="A9" s="67" t="s">
        <v>64</v>
      </c>
      <c r="B9" s="69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Início</vt:lpstr>
      <vt:lpstr>Lista Matemáticas</vt:lpstr>
      <vt:lpstr>Soma 1</vt:lpstr>
      <vt:lpstr>Soma 1R</vt:lpstr>
      <vt:lpstr>Somar Produto 1</vt:lpstr>
      <vt:lpstr>Somar Produto 1R</vt:lpstr>
      <vt:lpstr>Arred 1</vt:lpstr>
      <vt:lpstr>Arred 1R</vt:lpstr>
      <vt:lpstr>Soma Arred Trun 1</vt:lpstr>
      <vt:lpstr>Soma Arred Trun 1R</vt:lpstr>
      <vt:lpstr>Cont.Se 1</vt:lpstr>
      <vt:lpstr>Cont.Se 1R</vt:lpstr>
      <vt:lpstr>Soma e Conte Se 1</vt:lpstr>
      <vt:lpstr>Soma e Conte Se 1R</vt:lpstr>
      <vt:lpstr>SomaSe 1</vt:lpstr>
      <vt:lpstr>SomaSe 1R</vt:lpstr>
      <vt:lpstr>SomaSe 2</vt:lpstr>
      <vt:lpstr>SomaSe 2R</vt:lpstr>
      <vt:lpstr>Desafio 1</vt:lpstr>
      <vt:lpstr>Desafio 1R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Adriano Bruni</cp:lastModifiedBy>
  <cp:lastPrinted>2009-01-20T00:37:17Z</cp:lastPrinted>
  <dcterms:created xsi:type="dcterms:W3CDTF">2006-05-10T12:49:20Z</dcterms:created>
  <dcterms:modified xsi:type="dcterms:W3CDTF">2016-11-01T10:41:59Z</dcterms:modified>
</cp:coreProperties>
</file>